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/>
  <mc:AlternateContent xmlns:mc="http://schemas.openxmlformats.org/markup-compatibility/2006">
    <mc:Choice Requires="x15">
      <x15ac:absPath xmlns:x15ac="http://schemas.microsoft.com/office/spreadsheetml/2010/11/ac" url="C:\Users\Filipkova\Documents\VŘ\2018\UŽŠÍ\PODLIMITNÍ\Pardubice - Černá za Bory MOK silnic II 322 a III 2983\Zadávací dokumentace\"/>
    </mc:Choice>
  </mc:AlternateContent>
  <xr:revisionPtr revIDLastSave="0" documentId="8_{09FDA9D5-7DF5-436B-90D4-490F9246D784}" xr6:coauthVersionLast="38" xr6:coauthVersionMax="38" xr10:uidLastSave="{00000000-0000-0000-0000-000000000000}"/>
  <bookViews>
    <workbookView xWindow="0" yWindow="0" windowWidth="28800" windowHeight="12225" xr2:uid="{00000000-000D-0000-FFFF-FFFF00000000}"/>
  </bookViews>
  <sheets>
    <sheet name="Rekapitulace stavby" sheetId="1" r:id="rId1"/>
    <sheet name="SO 01 - Příprava staveniště" sheetId="2" r:id="rId2"/>
    <sheet name="SO 101 - Okružní křižovatka" sheetId="3" r:id="rId3"/>
    <sheet name="SO 102 - Zálivy BUS, chod..." sheetId="4" r:id="rId4"/>
    <sheet name="SO 301 - Odvodnění povrch..." sheetId="5" r:id="rId5"/>
    <sheet name="SO 402 - Úpravy Telefonic..." sheetId="6" r:id="rId6"/>
    <sheet name="SO 801 - Vegetační úpravy" sheetId="7" r:id="rId7"/>
    <sheet name="SO 000 - Vedlejší a ostan..." sheetId="8" r:id="rId8"/>
    <sheet name="SO 401 - Veřejné osvětlení" sheetId="9" r:id="rId9"/>
  </sheets>
  <definedNames>
    <definedName name="_xlnm.Print_Titles" localSheetId="0">'Rekapitulace stavby'!$85:$85</definedName>
    <definedName name="_xlnm.Print_Titles" localSheetId="7">'SO 000 - Vedlejší a ostan...'!$109:$109</definedName>
    <definedName name="_xlnm.Print_Titles" localSheetId="1">'SO 01 - Příprava staveniště'!$114:$114</definedName>
    <definedName name="_xlnm.Print_Titles" localSheetId="2">'SO 101 - Okružní křižovatka'!$113:$113</definedName>
    <definedName name="_xlnm.Print_Titles" localSheetId="3">'SO 102 - Zálivy BUS, chod...'!$112:$112</definedName>
    <definedName name="_xlnm.Print_Titles" localSheetId="4">'SO 301 - Odvodnění povrch...'!$114:$114</definedName>
    <definedName name="_xlnm.Print_Titles" localSheetId="8">'SO 401 - Veřejné osvětlení'!$113:$113</definedName>
    <definedName name="_xlnm.Print_Titles" localSheetId="5">'SO 402 - Úpravy Telefonic...'!$112:$112</definedName>
    <definedName name="_xlnm.Print_Titles" localSheetId="6">'SO 801 - Vegetační úpravy'!$110:$110</definedName>
    <definedName name="_xlnm.Print_Area" localSheetId="0">'Rekapitulace stavby'!$C$4:$AP$70,'Rekapitulace stavby'!$C$76:$AP$99</definedName>
    <definedName name="_xlnm.Print_Area" localSheetId="7">'SO 000 - Vedlejší a ostan...'!$C$4:$Q$70,'SO 000 - Vedlejší a ostan...'!$C$76:$Q$93,'SO 000 - Vedlejší a ostan...'!$C$99:$Q$150</definedName>
    <definedName name="_xlnm.Print_Area" localSheetId="1">'SO 01 - Příprava staveniště'!$C$4:$Q$70,'SO 01 - Příprava staveniště'!$C$76:$Q$98,'SO 01 - Příprava staveniště'!$C$104:$Q$365</definedName>
    <definedName name="_xlnm.Print_Area" localSheetId="2">'SO 101 - Okružní křižovatka'!$C$4:$Q$70,'SO 101 - Okružní křižovatka'!$C$76:$Q$97,'SO 101 - Okružní křižovatka'!$C$103:$Q$478</definedName>
    <definedName name="_xlnm.Print_Area" localSheetId="3">'SO 102 - Zálivy BUS, chod...'!$C$4:$Q$70,'SO 102 - Zálivy BUS, chod...'!$C$76:$Q$96,'SO 102 - Zálivy BUS, chod...'!$C$102:$Q$377</definedName>
    <definedName name="_xlnm.Print_Area" localSheetId="4">'SO 301 - Odvodnění povrch...'!$C$4:$Q$70,'SO 301 - Odvodnění povrch...'!$C$76:$Q$98,'SO 301 - Odvodnění povrch...'!$C$104:$Q$304</definedName>
    <definedName name="_xlnm.Print_Area" localSheetId="8">'SO 401 - Veřejné osvětlení'!$C$4:$Q$70,'SO 401 - Veřejné osvětlení'!$C$76:$Q$97,'SO 401 - Veřejné osvětlení'!$C$103:$Q$196</definedName>
    <definedName name="_xlnm.Print_Area" localSheetId="5">'SO 402 - Úpravy Telefonic...'!$C$4:$Q$70,'SO 402 - Úpravy Telefonic...'!$C$76:$Q$96,'SO 402 - Úpravy Telefonic...'!$C$102:$Q$213</definedName>
    <definedName name="_xlnm.Print_Area" localSheetId="6">'SO 801 - Vegetační úpravy'!$C$4:$Q$70,'SO 801 - Vegetační úpravy'!$C$76:$Q$94,'SO 801 - Vegetační úpravy'!$C$100:$Q$230</definedName>
  </definedNames>
  <calcPr calcId="181029"/>
</workbook>
</file>

<file path=xl/calcChain.xml><?xml version="1.0" encoding="utf-8"?>
<calcChain xmlns="http://schemas.openxmlformats.org/spreadsheetml/2006/main">
  <c r="AY95" i="1" l="1"/>
  <c r="AX95" i="1"/>
  <c r="BI194" i="9"/>
  <c r="BH194" i="9"/>
  <c r="BG194" i="9"/>
  <c r="BF194" i="9"/>
  <c r="AA194" i="9"/>
  <c r="Y194" i="9"/>
  <c r="W194" i="9"/>
  <c r="BK194" i="9"/>
  <c r="N194" i="9"/>
  <c r="BE194" i="9"/>
  <c r="BI191" i="9"/>
  <c r="BH191" i="9"/>
  <c r="BG191" i="9"/>
  <c r="BF191" i="9"/>
  <c r="AA191" i="9"/>
  <c r="AA190" i="9"/>
  <c r="Y191" i="9"/>
  <c r="Y190" i="9"/>
  <c r="W191" i="9"/>
  <c r="W190" i="9"/>
  <c r="BK191" i="9"/>
  <c r="BK190" i="9"/>
  <c r="N190" i="9" s="1"/>
  <c r="N93" i="9" s="1"/>
  <c r="N191" i="9"/>
  <c r="BE191" i="9" s="1"/>
  <c r="BI188" i="9"/>
  <c r="BH188" i="9"/>
  <c r="BG188" i="9"/>
  <c r="BF188" i="9"/>
  <c r="AA188" i="9"/>
  <c r="Y188" i="9"/>
  <c r="W188" i="9"/>
  <c r="BK188" i="9"/>
  <c r="N188" i="9"/>
  <c r="BE188" i="9"/>
  <c r="BI186" i="9"/>
  <c r="BH186" i="9"/>
  <c r="BG186" i="9"/>
  <c r="BF186" i="9"/>
  <c r="AA186" i="9"/>
  <c r="Y186" i="9"/>
  <c r="W186" i="9"/>
  <c r="BK186" i="9"/>
  <c r="N186" i="9"/>
  <c r="BE186" i="9"/>
  <c r="BI184" i="9"/>
  <c r="BH184" i="9"/>
  <c r="BG184" i="9"/>
  <c r="BF184" i="9"/>
  <c r="AA184" i="9"/>
  <c r="Y184" i="9"/>
  <c r="W184" i="9"/>
  <c r="BK184" i="9"/>
  <c r="N184" i="9"/>
  <c r="BE184" i="9"/>
  <c r="BI182" i="9"/>
  <c r="BH182" i="9"/>
  <c r="BG182" i="9"/>
  <c r="BF182" i="9"/>
  <c r="AA182" i="9"/>
  <c r="Y182" i="9"/>
  <c r="W182" i="9"/>
  <c r="BK182" i="9"/>
  <c r="N182" i="9"/>
  <c r="BE182" i="9"/>
  <c r="BI174" i="9"/>
  <c r="BH174" i="9"/>
  <c r="BG174" i="9"/>
  <c r="BF174" i="9"/>
  <c r="AA174" i="9"/>
  <c r="Y174" i="9"/>
  <c r="W174" i="9"/>
  <c r="BK174" i="9"/>
  <c r="N174" i="9"/>
  <c r="BE174" i="9"/>
  <c r="BI172" i="9"/>
  <c r="BH172" i="9"/>
  <c r="BG172" i="9"/>
  <c r="BF172" i="9"/>
  <c r="AA172" i="9"/>
  <c r="Y172" i="9"/>
  <c r="W172" i="9"/>
  <c r="BK172" i="9"/>
  <c r="N172" i="9"/>
  <c r="BE172" i="9"/>
  <c r="BI170" i="9"/>
  <c r="BH170" i="9"/>
  <c r="BG170" i="9"/>
  <c r="BF170" i="9"/>
  <c r="AA170" i="9"/>
  <c r="Y170" i="9"/>
  <c r="W170" i="9"/>
  <c r="BK170" i="9"/>
  <c r="N170" i="9"/>
  <c r="BE170" i="9"/>
  <c r="BI168" i="9"/>
  <c r="BH168" i="9"/>
  <c r="BG168" i="9"/>
  <c r="BF168" i="9"/>
  <c r="AA168" i="9"/>
  <c r="Y168" i="9"/>
  <c r="W168" i="9"/>
  <c r="BK168" i="9"/>
  <c r="N168" i="9"/>
  <c r="BE168" i="9"/>
  <c r="BI166" i="9"/>
  <c r="BH166" i="9"/>
  <c r="BG166" i="9"/>
  <c r="BF166" i="9"/>
  <c r="AA166" i="9"/>
  <c r="Y166" i="9"/>
  <c r="W166" i="9"/>
  <c r="BK166" i="9"/>
  <c r="N166" i="9"/>
  <c r="BE166" i="9"/>
  <c r="BI164" i="9"/>
  <c r="BH164" i="9"/>
  <c r="BG164" i="9"/>
  <c r="BF164" i="9"/>
  <c r="AA164" i="9"/>
  <c r="Y164" i="9"/>
  <c r="W164" i="9"/>
  <c r="BK164" i="9"/>
  <c r="N164" i="9"/>
  <c r="BE164" i="9"/>
  <c r="BI162" i="9"/>
  <c r="BH162" i="9"/>
  <c r="BG162" i="9"/>
  <c r="BF162" i="9"/>
  <c r="AA162" i="9"/>
  <c r="Y162" i="9"/>
  <c r="W162" i="9"/>
  <c r="BK162" i="9"/>
  <c r="N162" i="9"/>
  <c r="BE162" i="9"/>
  <c r="BI160" i="9"/>
  <c r="BH160" i="9"/>
  <c r="BG160" i="9"/>
  <c r="BF160" i="9"/>
  <c r="AA160" i="9"/>
  <c r="Y160" i="9"/>
  <c r="W160" i="9"/>
  <c r="BK160" i="9"/>
  <c r="N160" i="9"/>
  <c r="BE160" i="9"/>
  <c r="BI158" i="9"/>
  <c r="BH158" i="9"/>
  <c r="BG158" i="9"/>
  <c r="BF158" i="9"/>
  <c r="AA158" i="9"/>
  <c r="Y158" i="9"/>
  <c r="W158" i="9"/>
  <c r="BK158" i="9"/>
  <c r="N158" i="9"/>
  <c r="BE158" i="9"/>
  <c r="BI156" i="9"/>
  <c r="BH156" i="9"/>
  <c r="BG156" i="9"/>
  <c r="BF156" i="9"/>
  <c r="AA156" i="9"/>
  <c r="Y156" i="9"/>
  <c r="W156" i="9"/>
  <c r="BK156" i="9"/>
  <c r="N156" i="9"/>
  <c r="BE156" i="9"/>
  <c r="BI154" i="9"/>
  <c r="BH154" i="9"/>
  <c r="BG154" i="9"/>
  <c r="BF154" i="9"/>
  <c r="AA154" i="9"/>
  <c r="Y154" i="9"/>
  <c r="W154" i="9"/>
  <c r="BK154" i="9"/>
  <c r="N154" i="9"/>
  <c r="BE154" i="9"/>
  <c r="BI152" i="9"/>
  <c r="BH152" i="9"/>
  <c r="BG152" i="9"/>
  <c r="BF152" i="9"/>
  <c r="AA152" i="9"/>
  <c r="Y152" i="9"/>
  <c r="W152" i="9"/>
  <c r="BK152" i="9"/>
  <c r="N152" i="9"/>
  <c r="BE152" i="9"/>
  <c r="BI144" i="9"/>
  <c r="BH144" i="9"/>
  <c r="BG144" i="9"/>
  <c r="BF144" i="9"/>
  <c r="AA144" i="9"/>
  <c r="AA143" i="9"/>
  <c r="Y144" i="9"/>
  <c r="Y143" i="9"/>
  <c r="W144" i="9"/>
  <c r="W143" i="9"/>
  <c r="BK144" i="9"/>
  <c r="BK143" i="9"/>
  <c r="N143" i="9" s="1"/>
  <c r="N92" i="9" s="1"/>
  <c r="N144" i="9"/>
  <c r="BE144" i="9" s="1"/>
  <c r="BI142" i="9"/>
  <c r="BH142" i="9"/>
  <c r="BG142" i="9"/>
  <c r="BF142" i="9"/>
  <c r="AA142" i="9"/>
  <c r="AA141" i="9"/>
  <c r="Y142" i="9"/>
  <c r="Y141" i="9"/>
  <c r="W142" i="9"/>
  <c r="W141" i="9"/>
  <c r="BK142" i="9"/>
  <c r="BK141" i="9"/>
  <c r="N141" i="9" s="1"/>
  <c r="N91" i="9" s="1"/>
  <c r="N142" i="9"/>
  <c r="BE142" i="9" s="1"/>
  <c r="BI138" i="9"/>
  <c r="BH138" i="9"/>
  <c r="BG138" i="9"/>
  <c r="BF138" i="9"/>
  <c r="AA138" i="9"/>
  <c r="Y138" i="9"/>
  <c r="W138" i="9"/>
  <c r="BK138" i="9"/>
  <c r="N138" i="9"/>
  <c r="BE138" i="9"/>
  <c r="BI132" i="9"/>
  <c r="BH132" i="9"/>
  <c r="BG132" i="9"/>
  <c r="BF132" i="9"/>
  <c r="AA132" i="9"/>
  <c r="Y132" i="9"/>
  <c r="W132" i="9"/>
  <c r="BK132" i="9"/>
  <c r="N132" i="9"/>
  <c r="BE132" i="9"/>
  <c r="BI130" i="9"/>
  <c r="BH130" i="9"/>
  <c r="BG130" i="9"/>
  <c r="BF130" i="9"/>
  <c r="AA130" i="9"/>
  <c r="Y130" i="9"/>
  <c r="W130" i="9"/>
  <c r="BK130" i="9"/>
  <c r="N130" i="9"/>
  <c r="BE130" i="9"/>
  <c r="BI128" i="9"/>
  <c r="BH128" i="9"/>
  <c r="BG128" i="9"/>
  <c r="BF128" i="9"/>
  <c r="AA128" i="9"/>
  <c r="Y128" i="9"/>
  <c r="W128" i="9"/>
  <c r="BK128" i="9"/>
  <c r="N128" i="9"/>
  <c r="BE128" i="9"/>
  <c r="BI127" i="9"/>
  <c r="BH127" i="9"/>
  <c r="BG127" i="9"/>
  <c r="BF127" i="9"/>
  <c r="AA127" i="9"/>
  <c r="Y127" i="9"/>
  <c r="W127" i="9"/>
  <c r="BK127" i="9"/>
  <c r="N127" i="9"/>
  <c r="BE127" i="9"/>
  <c r="BI119" i="9"/>
  <c r="BH119" i="9"/>
  <c r="BG119" i="9"/>
  <c r="BF119" i="9"/>
  <c r="AA119" i="9"/>
  <c r="AA118" i="9"/>
  <c r="Y119" i="9"/>
  <c r="Y118" i="9"/>
  <c r="W119" i="9"/>
  <c r="W118" i="9"/>
  <c r="BK119" i="9"/>
  <c r="BK118" i="9"/>
  <c r="N118" i="9" s="1"/>
  <c r="N90" i="9" s="1"/>
  <c r="N119" i="9"/>
  <c r="BE119" i="9" s="1"/>
  <c r="BI116" i="9"/>
  <c r="H36" i="9"/>
  <c r="BD95" i="1" s="1"/>
  <c r="BH116" i="9"/>
  <c r="H35" i="9" s="1"/>
  <c r="BC95" i="1" s="1"/>
  <c r="BG116" i="9"/>
  <c r="H34" i="9"/>
  <c r="BB95" i="1" s="1"/>
  <c r="BF116" i="9"/>
  <c r="M33" i="9" s="1"/>
  <c r="AW95" i="1" s="1"/>
  <c r="AA116" i="9"/>
  <c r="AA115" i="9"/>
  <c r="AA114" i="9" s="1"/>
  <c r="Y116" i="9"/>
  <c r="Y115" i="9" s="1"/>
  <c r="Y114" i="9" s="1"/>
  <c r="W116" i="9"/>
  <c r="W115" i="9"/>
  <c r="W114" i="9" s="1"/>
  <c r="AU95" i="1" s="1"/>
  <c r="BK116" i="9"/>
  <c r="BK115" i="9"/>
  <c r="N115" i="9" s="1"/>
  <c r="N89" i="9" s="1"/>
  <c r="BK114" i="9"/>
  <c r="N114" i="9" s="1"/>
  <c r="N88" i="9" s="1"/>
  <c r="N116" i="9"/>
  <c r="BE116" i="9"/>
  <c r="M32" i="9" s="1"/>
  <c r="AV95" i="1" s="1"/>
  <c r="F108" i="9"/>
  <c r="F106" i="9"/>
  <c r="M28" i="9"/>
  <c r="AS95" i="1"/>
  <c r="F81" i="9"/>
  <c r="F79" i="9"/>
  <c r="O21" i="9"/>
  <c r="E21" i="9"/>
  <c r="M111" i="9" s="1"/>
  <c r="M84" i="9"/>
  <c r="O20" i="9"/>
  <c r="O18" i="9"/>
  <c r="E18" i="9"/>
  <c r="M110" i="9"/>
  <c r="M83" i="9"/>
  <c r="O17" i="9"/>
  <c r="O15" i="9"/>
  <c r="E15" i="9"/>
  <c r="F111" i="9" s="1"/>
  <c r="F84" i="9"/>
  <c r="O14" i="9"/>
  <c r="O12" i="9"/>
  <c r="E12" i="9"/>
  <c r="F110" i="9"/>
  <c r="F83" i="9"/>
  <c r="O11" i="9"/>
  <c r="O9" i="9"/>
  <c r="M108" i="9"/>
  <c r="M81" i="9"/>
  <c r="F6" i="9"/>
  <c r="F105" i="9" s="1"/>
  <c r="F78" i="9"/>
  <c r="AY94" i="1"/>
  <c r="AX94" i="1"/>
  <c r="BI147" i="8"/>
  <c r="BH147" i="8"/>
  <c r="BG147" i="8"/>
  <c r="BF147" i="8"/>
  <c r="AA147" i="8"/>
  <c r="Y147" i="8"/>
  <c r="W147" i="8"/>
  <c r="BK147" i="8"/>
  <c r="N147" i="8"/>
  <c r="BE147" i="8"/>
  <c r="BI136" i="8"/>
  <c r="BH136" i="8"/>
  <c r="BG136" i="8"/>
  <c r="BF136" i="8"/>
  <c r="AA136" i="8"/>
  <c r="Y136" i="8"/>
  <c r="W136" i="8"/>
  <c r="BK136" i="8"/>
  <c r="N136" i="8"/>
  <c r="BE136" i="8"/>
  <c r="BI132" i="8"/>
  <c r="BH132" i="8"/>
  <c r="BG132" i="8"/>
  <c r="BF132" i="8"/>
  <c r="AA132" i="8"/>
  <c r="Y132" i="8"/>
  <c r="W132" i="8"/>
  <c r="BK132" i="8"/>
  <c r="N132" i="8"/>
  <c r="BE132" i="8"/>
  <c r="BI128" i="8"/>
  <c r="BH128" i="8"/>
  <c r="BG128" i="8"/>
  <c r="BF128" i="8"/>
  <c r="AA128" i="8"/>
  <c r="Y128" i="8"/>
  <c r="W128" i="8"/>
  <c r="BK128" i="8"/>
  <c r="N128" i="8"/>
  <c r="BE128" i="8"/>
  <c r="BI124" i="8"/>
  <c r="BH124" i="8"/>
  <c r="BG124" i="8"/>
  <c r="BF124" i="8"/>
  <c r="AA124" i="8"/>
  <c r="Y124" i="8"/>
  <c r="W124" i="8"/>
  <c r="BK124" i="8"/>
  <c r="N124" i="8"/>
  <c r="BE124" i="8"/>
  <c r="BI120" i="8"/>
  <c r="BH120" i="8"/>
  <c r="BG120" i="8"/>
  <c r="BF120" i="8"/>
  <c r="AA120" i="8"/>
  <c r="Y120" i="8"/>
  <c r="W120" i="8"/>
  <c r="BK120" i="8"/>
  <c r="N120" i="8"/>
  <c r="BE120" i="8"/>
  <c r="BI116" i="8"/>
  <c r="BH116" i="8"/>
  <c r="BG116" i="8"/>
  <c r="BF116" i="8"/>
  <c r="AA116" i="8"/>
  <c r="Y116" i="8"/>
  <c r="W116" i="8"/>
  <c r="BK116" i="8"/>
  <c r="N116" i="8"/>
  <c r="BE116" i="8"/>
  <c r="BI112" i="8"/>
  <c r="H36" i="8"/>
  <c r="BD94" i="1" s="1"/>
  <c r="BH112" i="8"/>
  <c r="H35" i="8" s="1"/>
  <c r="BC94" i="1" s="1"/>
  <c r="BG112" i="8"/>
  <c r="H34" i="8"/>
  <c r="BB94" i="1" s="1"/>
  <c r="BF112" i="8"/>
  <c r="M33" i="8" s="1"/>
  <c r="AW94" i="1" s="1"/>
  <c r="AA112" i="8"/>
  <c r="AA111" i="8"/>
  <c r="AA110" i="8" s="1"/>
  <c r="Y112" i="8"/>
  <c r="Y111" i="8" s="1"/>
  <c r="Y110" i="8" s="1"/>
  <c r="W112" i="8"/>
  <c r="W111" i="8"/>
  <c r="W110" i="8" s="1"/>
  <c r="AU94" i="1" s="1"/>
  <c r="BK112" i="8"/>
  <c r="BK111" i="8"/>
  <c r="N111" i="8" s="1"/>
  <c r="N89" i="8" s="1"/>
  <c r="BK110" i="8"/>
  <c r="N110" i="8" s="1"/>
  <c r="N88" i="8" s="1"/>
  <c r="N112" i="8"/>
  <c r="BE112" i="8"/>
  <c r="M32" i="8" s="1"/>
  <c r="AV94" i="1" s="1"/>
  <c r="F104" i="8"/>
  <c r="F102" i="8"/>
  <c r="M28" i="8"/>
  <c r="AS94" i="1"/>
  <c r="F81" i="8"/>
  <c r="F79" i="8"/>
  <c r="O21" i="8"/>
  <c r="E21" i="8"/>
  <c r="M107" i="8" s="1"/>
  <c r="M84" i="8"/>
  <c r="O20" i="8"/>
  <c r="O18" i="8"/>
  <c r="E18" i="8"/>
  <c r="M106" i="8"/>
  <c r="M83" i="8"/>
  <c r="O17" i="8"/>
  <c r="O15" i="8"/>
  <c r="E15" i="8"/>
  <c r="F107" i="8" s="1"/>
  <c r="F84" i="8"/>
  <c r="O14" i="8"/>
  <c r="O12" i="8"/>
  <c r="E12" i="8"/>
  <c r="F106" i="8"/>
  <c r="F83" i="8"/>
  <c r="O11" i="8"/>
  <c r="O9" i="8"/>
  <c r="M104" i="8"/>
  <c r="M81" i="8"/>
  <c r="F6" i="8"/>
  <c r="F101" i="8" s="1"/>
  <c r="F78" i="8"/>
  <c r="AY93" i="1"/>
  <c r="AX93" i="1"/>
  <c r="BI230" i="7"/>
  <c r="BH230" i="7"/>
  <c r="BG230" i="7"/>
  <c r="BF230" i="7"/>
  <c r="AA230" i="7"/>
  <c r="AA229" i="7"/>
  <c r="Y230" i="7"/>
  <c r="Y229" i="7"/>
  <c r="W230" i="7"/>
  <c r="W229" i="7"/>
  <c r="BK230" i="7"/>
  <c r="BK229" i="7"/>
  <c r="N229" i="7" s="1"/>
  <c r="N90" i="7" s="1"/>
  <c r="N230" i="7"/>
  <c r="BE230" i="7" s="1"/>
  <c r="BI221" i="7"/>
  <c r="BH221" i="7"/>
  <c r="BG221" i="7"/>
  <c r="BF221" i="7"/>
  <c r="AA221" i="7"/>
  <c r="Y221" i="7"/>
  <c r="W221" i="7"/>
  <c r="BK221" i="7"/>
  <c r="N221" i="7"/>
  <c r="BE221" i="7"/>
  <c r="BI216" i="7"/>
  <c r="BH216" i="7"/>
  <c r="BG216" i="7"/>
  <c r="BF216" i="7"/>
  <c r="AA216" i="7"/>
  <c r="Y216" i="7"/>
  <c r="W216" i="7"/>
  <c r="BK216" i="7"/>
  <c r="N216" i="7"/>
  <c r="BE216" i="7"/>
  <c r="BI210" i="7"/>
  <c r="BH210" i="7"/>
  <c r="BG210" i="7"/>
  <c r="BF210" i="7"/>
  <c r="AA210" i="7"/>
  <c r="Y210" i="7"/>
  <c r="W210" i="7"/>
  <c r="BK210" i="7"/>
  <c r="N210" i="7"/>
  <c r="BE210" i="7"/>
  <c r="BI204" i="7"/>
  <c r="BH204" i="7"/>
  <c r="BG204" i="7"/>
  <c r="BF204" i="7"/>
  <c r="AA204" i="7"/>
  <c r="Y204" i="7"/>
  <c r="W204" i="7"/>
  <c r="BK204" i="7"/>
  <c r="N204" i="7"/>
  <c r="BE204" i="7"/>
  <c r="BI188" i="7"/>
  <c r="BH188" i="7"/>
  <c r="BG188" i="7"/>
  <c r="BF188" i="7"/>
  <c r="AA188" i="7"/>
  <c r="Y188" i="7"/>
  <c r="W188" i="7"/>
  <c r="BK188" i="7"/>
  <c r="N188" i="7"/>
  <c r="BE188" i="7"/>
  <c r="BI176" i="7"/>
  <c r="BH176" i="7"/>
  <c r="BG176" i="7"/>
  <c r="BF176" i="7"/>
  <c r="AA176" i="7"/>
  <c r="Y176" i="7"/>
  <c r="W176" i="7"/>
  <c r="BK176" i="7"/>
  <c r="N176" i="7"/>
  <c r="BE176" i="7"/>
  <c r="BI171" i="7"/>
  <c r="BH171" i="7"/>
  <c r="BG171" i="7"/>
  <c r="BF171" i="7"/>
  <c r="AA171" i="7"/>
  <c r="Y171" i="7"/>
  <c r="W171" i="7"/>
  <c r="BK171" i="7"/>
  <c r="N171" i="7"/>
  <c r="BE171" i="7"/>
  <c r="BI165" i="7"/>
  <c r="BH165" i="7"/>
  <c r="BG165" i="7"/>
  <c r="BF165" i="7"/>
  <c r="AA165" i="7"/>
  <c r="Y165" i="7"/>
  <c r="W165" i="7"/>
  <c r="BK165" i="7"/>
  <c r="N165" i="7"/>
  <c r="BE165" i="7"/>
  <c r="BI159" i="7"/>
  <c r="BH159" i="7"/>
  <c r="BG159" i="7"/>
  <c r="BF159" i="7"/>
  <c r="AA159" i="7"/>
  <c r="Y159" i="7"/>
  <c r="W159" i="7"/>
  <c r="BK159" i="7"/>
  <c r="N159" i="7"/>
  <c r="BE159" i="7"/>
  <c r="BI153" i="7"/>
  <c r="BH153" i="7"/>
  <c r="BG153" i="7"/>
  <c r="BF153" i="7"/>
  <c r="AA153" i="7"/>
  <c r="Y153" i="7"/>
  <c r="W153" i="7"/>
  <c r="BK153" i="7"/>
  <c r="N153" i="7"/>
  <c r="BE153" i="7"/>
  <c r="BI147" i="7"/>
  <c r="BH147" i="7"/>
  <c r="BG147" i="7"/>
  <c r="BF147" i="7"/>
  <c r="AA147" i="7"/>
  <c r="Y147" i="7"/>
  <c r="W147" i="7"/>
  <c r="BK147" i="7"/>
  <c r="N147" i="7"/>
  <c r="BE147" i="7"/>
  <c r="BI141" i="7"/>
  <c r="BH141" i="7"/>
  <c r="BG141" i="7"/>
  <c r="BF141" i="7"/>
  <c r="AA141" i="7"/>
  <c r="Y141" i="7"/>
  <c r="W141" i="7"/>
  <c r="BK141" i="7"/>
  <c r="N141" i="7"/>
  <c r="BE141" i="7"/>
  <c r="BI135" i="7"/>
  <c r="BH135" i="7"/>
  <c r="BG135" i="7"/>
  <c r="BF135" i="7"/>
  <c r="AA135" i="7"/>
  <c r="Y135" i="7"/>
  <c r="W135" i="7"/>
  <c r="BK135" i="7"/>
  <c r="N135" i="7"/>
  <c r="BE135" i="7"/>
  <c r="BI129" i="7"/>
  <c r="BH129" i="7"/>
  <c r="BG129" i="7"/>
  <c r="BF129" i="7"/>
  <c r="AA129" i="7"/>
  <c r="Y129" i="7"/>
  <c r="W129" i="7"/>
  <c r="BK129" i="7"/>
  <c r="N129" i="7"/>
  <c r="BE129" i="7"/>
  <c r="BI123" i="7"/>
  <c r="BH123" i="7"/>
  <c r="BG123" i="7"/>
  <c r="BF123" i="7"/>
  <c r="AA123" i="7"/>
  <c r="Y123" i="7"/>
  <c r="W123" i="7"/>
  <c r="BK123" i="7"/>
  <c r="N123" i="7"/>
  <c r="BE123" i="7"/>
  <c r="BI118" i="7"/>
  <c r="BH118" i="7"/>
  <c r="BG118" i="7"/>
  <c r="BF118" i="7"/>
  <c r="AA118" i="7"/>
  <c r="Y118" i="7"/>
  <c r="W118" i="7"/>
  <c r="BK118" i="7"/>
  <c r="N118" i="7"/>
  <c r="BE118" i="7"/>
  <c r="BI113" i="7"/>
  <c r="H36" i="7"/>
  <c r="BD93" i="1" s="1"/>
  <c r="BH113" i="7"/>
  <c r="H35" i="7" s="1"/>
  <c r="BC93" i="1" s="1"/>
  <c r="BG113" i="7"/>
  <c r="H34" i="7"/>
  <c r="BB93" i="1" s="1"/>
  <c r="BF113" i="7"/>
  <c r="M33" i="7" s="1"/>
  <c r="AW93" i="1" s="1"/>
  <c r="AA113" i="7"/>
  <c r="AA112" i="7"/>
  <c r="AA111" i="7" s="1"/>
  <c r="Y113" i="7"/>
  <c r="Y112" i="7" s="1"/>
  <c r="Y111" i="7" s="1"/>
  <c r="W113" i="7"/>
  <c r="W112" i="7"/>
  <c r="W111" i="7" s="1"/>
  <c r="AU93" i="1" s="1"/>
  <c r="BK113" i="7"/>
  <c r="BK112" i="7"/>
  <c r="N112" i="7" s="1"/>
  <c r="N89" i="7" s="1"/>
  <c r="BK111" i="7"/>
  <c r="N111" i="7" s="1"/>
  <c r="N88" i="7" s="1"/>
  <c r="M27" i="7" s="1"/>
  <c r="N113" i="7"/>
  <c r="BE113" i="7"/>
  <c r="M32" i="7" s="1"/>
  <c r="AV93" i="1" s="1"/>
  <c r="F105" i="7"/>
  <c r="F103" i="7"/>
  <c r="L94" i="7"/>
  <c r="M28" i="7"/>
  <c r="AS93" i="1"/>
  <c r="F81" i="7"/>
  <c r="F79" i="7"/>
  <c r="M30" i="7"/>
  <c r="AG93" i="1" s="1"/>
  <c r="L38" i="7"/>
  <c r="O21" i="7"/>
  <c r="E21" i="7"/>
  <c r="M108" i="7" s="1"/>
  <c r="O20" i="7"/>
  <c r="O18" i="7"/>
  <c r="E18" i="7"/>
  <c r="M107" i="7"/>
  <c r="M83" i="7"/>
  <c r="O17" i="7"/>
  <c r="O15" i="7"/>
  <c r="E15" i="7"/>
  <c r="F108" i="7" s="1"/>
  <c r="F84" i="7"/>
  <c r="O14" i="7"/>
  <c r="O12" i="7"/>
  <c r="E12" i="7"/>
  <c r="F107" i="7"/>
  <c r="F83" i="7"/>
  <c r="O11" i="7"/>
  <c r="O9" i="7"/>
  <c r="M105" i="7"/>
  <c r="M81" i="7"/>
  <c r="F6" i="7"/>
  <c r="F102" i="7" s="1"/>
  <c r="AY92" i="1"/>
  <c r="AX92" i="1"/>
  <c r="BI205" i="6"/>
  <c r="BH205" i="6"/>
  <c r="BG205" i="6"/>
  <c r="BF205" i="6"/>
  <c r="AA205" i="6"/>
  <c r="AA204" i="6"/>
  <c r="Y205" i="6"/>
  <c r="Y204" i="6"/>
  <c r="W205" i="6"/>
  <c r="W204" i="6"/>
  <c r="BK205" i="6"/>
  <c r="BK204" i="6"/>
  <c r="N204" i="6" s="1"/>
  <c r="N205" i="6"/>
  <c r="BE205" i="6" s="1"/>
  <c r="N92" i="6"/>
  <c r="BI195" i="6"/>
  <c r="BH195" i="6"/>
  <c r="BG195" i="6"/>
  <c r="BF195" i="6"/>
  <c r="AA195" i="6"/>
  <c r="Y195" i="6"/>
  <c r="W195" i="6"/>
  <c r="BK195" i="6"/>
  <c r="N195" i="6"/>
  <c r="BE195" i="6"/>
  <c r="BI184" i="6"/>
  <c r="BH184" i="6"/>
  <c r="BG184" i="6"/>
  <c r="BF184" i="6"/>
  <c r="AA184" i="6"/>
  <c r="Y184" i="6"/>
  <c r="W184" i="6"/>
  <c r="BK184" i="6"/>
  <c r="N184" i="6"/>
  <c r="BE184" i="6"/>
  <c r="BI176" i="6"/>
  <c r="BH176" i="6"/>
  <c r="BG176" i="6"/>
  <c r="BF176" i="6"/>
  <c r="AA176" i="6"/>
  <c r="AA175" i="6"/>
  <c r="Y176" i="6"/>
  <c r="Y175" i="6"/>
  <c r="W176" i="6"/>
  <c r="W175" i="6"/>
  <c r="BK176" i="6"/>
  <c r="BK175" i="6"/>
  <c r="N175" i="6" s="1"/>
  <c r="N176" i="6"/>
  <c r="BE176" i="6" s="1"/>
  <c r="N91" i="6"/>
  <c r="BI166" i="6"/>
  <c r="BH166" i="6"/>
  <c r="BG166" i="6"/>
  <c r="BF166" i="6"/>
  <c r="AA166" i="6"/>
  <c r="Y166" i="6"/>
  <c r="W166" i="6"/>
  <c r="BK166" i="6"/>
  <c r="N166" i="6"/>
  <c r="BE166" i="6"/>
  <c r="BI161" i="6"/>
  <c r="BH161" i="6"/>
  <c r="BG161" i="6"/>
  <c r="BF161" i="6"/>
  <c r="AA161" i="6"/>
  <c r="Y161" i="6"/>
  <c r="W161" i="6"/>
  <c r="BK161" i="6"/>
  <c r="N161" i="6"/>
  <c r="BE161" i="6"/>
  <c r="BI156" i="6"/>
  <c r="BH156" i="6"/>
  <c r="BG156" i="6"/>
  <c r="BF156" i="6"/>
  <c r="AA156" i="6"/>
  <c r="Y156" i="6"/>
  <c r="W156" i="6"/>
  <c r="BK156" i="6"/>
  <c r="N156" i="6"/>
  <c r="BE156" i="6"/>
  <c r="BI149" i="6"/>
  <c r="BH149" i="6"/>
  <c r="BG149" i="6"/>
  <c r="BF149" i="6"/>
  <c r="AA149" i="6"/>
  <c r="AA148" i="6"/>
  <c r="Y149" i="6"/>
  <c r="Y148" i="6"/>
  <c r="W149" i="6"/>
  <c r="W148" i="6"/>
  <c r="BK149" i="6"/>
  <c r="BK148" i="6"/>
  <c r="N148" i="6" s="1"/>
  <c r="N149" i="6"/>
  <c r="BE149" i="6" s="1"/>
  <c r="N90" i="6"/>
  <c r="BI138" i="6"/>
  <c r="BH138" i="6"/>
  <c r="BG138" i="6"/>
  <c r="BF138" i="6"/>
  <c r="AA138" i="6"/>
  <c r="Y138" i="6"/>
  <c r="W138" i="6"/>
  <c r="BK138" i="6"/>
  <c r="N138" i="6"/>
  <c r="BE138" i="6"/>
  <c r="BI126" i="6"/>
  <c r="BH126" i="6"/>
  <c r="BG126" i="6"/>
  <c r="BF126" i="6"/>
  <c r="AA126" i="6"/>
  <c r="Y126" i="6"/>
  <c r="W126" i="6"/>
  <c r="BK126" i="6"/>
  <c r="N126" i="6"/>
  <c r="BE126" i="6"/>
  <c r="BI115" i="6"/>
  <c r="H36" i="6"/>
  <c r="BD92" i="1" s="1"/>
  <c r="BH115" i="6"/>
  <c r="BG115" i="6"/>
  <c r="H34" i="6"/>
  <c r="BB92" i="1" s="1"/>
  <c r="BF115" i="6"/>
  <c r="AA115" i="6"/>
  <c r="AA114" i="6"/>
  <c r="Y115" i="6"/>
  <c r="Y114" i="6" s="1"/>
  <c r="Y113" i="6" s="1"/>
  <c r="W115" i="6"/>
  <c r="W114" i="6"/>
  <c r="BK115" i="6"/>
  <c r="BK114" i="6"/>
  <c r="N114" i="6" s="1"/>
  <c r="N89" i="6" s="1"/>
  <c r="N115" i="6"/>
  <c r="BE115" i="6"/>
  <c r="F107" i="6"/>
  <c r="F105" i="6"/>
  <c r="M28" i="6"/>
  <c r="AS92" i="1"/>
  <c r="F81" i="6"/>
  <c r="F79" i="6"/>
  <c r="O21" i="6"/>
  <c r="E21" i="6"/>
  <c r="M110" i="6"/>
  <c r="M84" i="6"/>
  <c r="O20" i="6"/>
  <c r="O18" i="6"/>
  <c r="E18" i="6"/>
  <c r="M109" i="6" s="1"/>
  <c r="M83" i="6"/>
  <c r="O17" i="6"/>
  <c r="O15" i="6"/>
  <c r="E15" i="6"/>
  <c r="F110" i="6"/>
  <c r="F84" i="6"/>
  <c r="O14" i="6"/>
  <c r="O12" i="6"/>
  <c r="E12" i="6"/>
  <c r="F109" i="6" s="1"/>
  <c r="F83" i="6"/>
  <c r="O11" i="6"/>
  <c r="O9" i="6"/>
  <c r="M107" i="6" s="1"/>
  <c r="M81" i="6"/>
  <c r="F6" i="6"/>
  <c r="F104" i="6"/>
  <c r="F78" i="6"/>
  <c r="AY91" i="1"/>
  <c r="AX91" i="1"/>
  <c r="BI295" i="5"/>
  <c r="BH295" i="5"/>
  <c r="BG295" i="5"/>
  <c r="BF295" i="5"/>
  <c r="AA295" i="5"/>
  <c r="AA294" i="5" s="1"/>
  <c r="Y295" i="5"/>
  <c r="Y294" i="5" s="1"/>
  <c r="W295" i="5"/>
  <c r="W294" i="5" s="1"/>
  <c r="BK295" i="5"/>
  <c r="BK294" i="5" s="1"/>
  <c r="N294" i="5" s="1"/>
  <c r="N94" i="5" s="1"/>
  <c r="N295" i="5"/>
  <c r="BE295" i="5"/>
  <c r="BI286" i="5"/>
  <c r="BH286" i="5"/>
  <c r="BG286" i="5"/>
  <c r="BF286" i="5"/>
  <c r="AA286" i="5"/>
  <c r="Y286" i="5"/>
  <c r="W286" i="5"/>
  <c r="BK286" i="5"/>
  <c r="N286" i="5"/>
  <c r="BE286" i="5" s="1"/>
  <c r="BI280" i="5"/>
  <c r="BH280" i="5"/>
  <c r="BG280" i="5"/>
  <c r="BF280" i="5"/>
  <c r="AA280" i="5"/>
  <c r="AA279" i="5" s="1"/>
  <c r="Y280" i="5"/>
  <c r="Y279" i="5" s="1"/>
  <c r="W280" i="5"/>
  <c r="W279" i="5" s="1"/>
  <c r="BK280" i="5"/>
  <c r="BK279" i="5" s="1"/>
  <c r="N279" i="5" s="1"/>
  <c r="N93" i="5" s="1"/>
  <c r="N280" i="5"/>
  <c r="BE280" i="5"/>
  <c r="BI272" i="5"/>
  <c r="BH272" i="5"/>
  <c r="BG272" i="5"/>
  <c r="BF272" i="5"/>
  <c r="AA272" i="5"/>
  <c r="Y272" i="5"/>
  <c r="W272" i="5"/>
  <c r="BK272" i="5"/>
  <c r="N272" i="5"/>
  <c r="BE272" i="5" s="1"/>
  <c r="BI263" i="5"/>
  <c r="BH263" i="5"/>
  <c r="BG263" i="5"/>
  <c r="BF263" i="5"/>
  <c r="AA263" i="5"/>
  <c r="Y263" i="5"/>
  <c r="W263" i="5"/>
  <c r="BK263" i="5"/>
  <c r="N263" i="5"/>
  <c r="BE263" i="5" s="1"/>
  <c r="BI256" i="5"/>
  <c r="BH256" i="5"/>
  <c r="BG256" i="5"/>
  <c r="BF256" i="5"/>
  <c r="AA256" i="5"/>
  <c r="Y256" i="5"/>
  <c r="W256" i="5"/>
  <c r="BK256" i="5"/>
  <c r="N256" i="5"/>
  <c r="BE256" i="5" s="1"/>
  <c r="BI250" i="5"/>
  <c r="BH250" i="5"/>
  <c r="BG250" i="5"/>
  <c r="BF250" i="5"/>
  <c r="AA250" i="5"/>
  <c r="Y250" i="5"/>
  <c r="W250" i="5"/>
  <c r="BK250" i="5"/>
  <c r="N250" i="5"/>
  <c r="BE250" i="5" s="1"/>
  <c r="BI244" i="5"/>
  <c r="BH244" i="5"/>
  <c r="BG244" i="5"/>
  <c r="BF244" i="5"/>
  <c r="AA244" i="5"/>
  <c r="Y244" i="5"/>
  <c r="W244" i="5"/>
  <c r="BK244" i="5"/>
  <c r="N244" i="5"/>
  <c r="BE244" i="5" s="1"/>
  <c r="BI238" i="5"/>
  <c r="BH238" i="5"/>
  <c r="BG238" i="5"/>
  <c r="BF238" i="5"/>
  <c r="AA238" i="5"/>
  <c r="Y238" i="5"/>
  <c r="W238" i="5"/>
  <c r="BK238" i="5"/>
  <c r="N238" i="5"/>
  <c r="BE238" i="5" s="1"/>
  <c r="BI237" i="5"/>
  <c r="BH237" i="5"/>
  <c r="BG237" i="5"/>
  <c r="BF237" i="5"/>
  <c r="AA237" i="5"/>
  <c r="Y237" i="5"/>
  <c r="W237" i="5"/>
  <c r="BK237" i="5"/>
  <c r="N237" i="5"/>
  <c r="BE237" i="5" s="1"/>
  <c r="BI229" i="5"/>
  <c r="BH229" i="5"/>
  <c r="BG229" i="5"/>
  <c r="BF229" i="5"/>
  <c r="AA229" i="5"/>
  <c r="Y229" i="5"/>
  <c r="W229" i="5"/>
  <c r="BK229" i="5"/>
  <c r="N229" i="5"/>
  <c r="BE229" i="5" s="1"/>
  <c r="BI221" i="5"/>
  <c r="BH221" i="5"/>
  <c r="BG221" i="5"/>
  <c r="BF221" i="5"/>
  <c r="AA221" i="5"/>
  <c r="Y221" i="5"/>
  <c r="W221" i="5"/>
  <c r="BK221" i="5"/>
  <c r="N221" i="5"/>
  <c r="BE221" i="5" s="1"/>
  <c r="BI216" i="5"/>
  <c r="BH216" i="5"/>
  <c r="BG216" i="5"/>
  <c r="BF216" i="5"/>
  <c r="AA216" i="5"/>
  <c r="Y216" i="5"/>
  <c r="W216" i="5"/>
  <c r="BK216" i="5"/>
  <c r="N216" i="5"/>
  <c r="BE216" i="5" s="1"/>
  <c r="BI211" i="5"/>
  <c r="BH211" i="5"/>
  <c r="BG211" i="5"/>
  <c r="BF211" i="5"/>
  <c r="AA211" i="5"/>
  <c r="Y211" i="5"/>
  <c r="W211" i="5"/>
  <c r="BK211" i="5"/>
  <c r="N211" i="5"/>
  <c r="BE211" i="5" s="1"/>
  <c r="BI199" i="5"/>
  <c r="BH199" i="5"/>
  <c r="BG199" i="5"/>
  <c r="BF199" i="5"/>
  <c r="AA199" i="5"/>
  <c r="Y199" i="5"/>
  <c r="W199" i="5"/>
  <c r="BK199" i="5"/>
  <c r="N199" i="5"/>
  <c r="BE199" i="5" s="1"/>
  <c r="BI187" i="5"/>
  <c r="BH187" i="5"/>
  <c r="BG187" i="5"/>
  <c r="BF187" i="5"/>
  <c r="AA187" i="5"/>
  <c r="Y187" i="5"/>
  <c r="W187" i="5"/>
  <c r="BK187" i="5"/>
  <c r="N187" i="5"/>
  <c r="BE187" i="5" s="1"/>
  <c r="BI186" i="5"/>
  <c r="BH186" i="5"/>
  <c r="BG186" i="5"/>
  <c r="BF186" i="5"/>
  <c r="AA186" i="5"/>
  <c r="Y186" i="5"/>
  <c r="W186" i="5"/>
  <c r="BK186" i="5"/>
  <c r="N186" i="5"/>
  <c r="BE186" i="5" s="1"/>
  <c r="BI181" i="5"/>
  <c r="BH181" i="5"/>
  <c r="BG181" i="5"/>
  <c r="BF181" i="5"/>
  <c r="AA181" i="5"/>
  <c r="AA180" i="5" s="1"/>
  <c r="Y181" i="5"/>
  <c r="Y180" i="5" s="1"/>
  <c r="W181" i="5"/>
  <c r="W180" i="5" s="1"/>
  <c r="BK181" i="5"/>
  <c r="BK180" i="5" s="1"/>
  <c r="N180" i="5" s="1"/>
  <c r="N92" i="5" s="1"/>
  <c r="N181" i="5"/>
  <c r="BE181" i="5"/>
  <c r="BI179" i="5"/>
  <c r="BH179" i="5"/>
  <c r="BG179" i="5"/>
  <c r="BF179" i="5"/>
  <c r="AA179" i="5"/>
  <c r="AA178" i="5" s="1"/>
  <c r="Y179" i="5"/>
  <c r="Y178" i="5" s="1"/>
  <c r="W179" i="5"/>
  <c r="W178" i="5" s="1"/>
  <c r="BK179" i="5"/>
  <c r="BK178" i="5" s="1"/>
  <c r="N178" i="5" s="1"/>
  <c r="N91" i="5" s="1"/>
  <c r="N179" i="5"/>
  <c r="BE179" i="5"/>
  <c r="BI169" i="5"/>
  <c r="BH169" i="5"/>
  <c r="BG169" i="5"/>
  <c r="BF169" i="5"/>
  <c r="AA169" i="5"/>
  <c r="Y169" i="5"/>
  <c r="W169" i="5"/>
  <c r="BK169" i="5"/>
  <c r="N169" i="5"/>
  <c r="BE169" i="5" s="1"/>
  <c r="BI168" i="5"/>
  <c r="BH168" i="5"/>
  <c r="BG168" i="5"/>
  <c r="BF168" i="5"/>
  <c r="AA168" i="5"/>
  <c r="AA167" i="5" s="1"/>
  <c r="Y168" i="5"/>
  <c r="Y167" i="5" s="1"/>
  <c r="W168" i="5"/>
  <c r="W167" i="5" s="1"/>
  <c r="BK168" i="5"/>
  <c r="BK167" i="5" s="1"/>
  <c r="N168" i="5"/>
  <c r="BE168" i="5"/>
  <c r="BI156" i="5"/>
  <c r="BH156" i="5"/>
  <c r="BG156" i="5"/>
  <c r="BF156" i="5"/>
  <c r="AA156" i="5"/>
  <c r="Y156" i="5"/>
  <c r="W156" i="5"/>
  <c r="BK156" i="5"/>
  <c r="N156" i="5"/>
  <c r="BE156" i="5" s="1"/>
  <c r="BI155" i="5"/>
  <c r="BH155" i="5"/>
  <c r="BG155" i="5"/>
  <c r="BF155" i="5"/>
  <c r="AA155" i="5"/>
  <c r="Y155" i="5"/>
  <c r="W155" i="5"/>
  <c r="BK155" i="5"/>
  <c r="N155" i="5"/>
  <c r="BE155" i="5" s="1"/>
  <c r="BI132" i="5"/>
  <c r="BH132" i="5"/>
  <c r="BG132" i="5"/>
  <c r="BF132" i="5"/>
  <c r="AA132" i="5"/>
  <c r="Y132" i="5"/>
  <c r="W132" i="5"/>
  <c r="BK132" i="5"/>
  <c r="N132" i="5"/>
  <c r="BE132" i="5" s="1"/>
  <c r="BI122" i="5"/>
  <c r="BH122" i="5"/>
  <c r="BG122" i="5"/>
  <c r="BF122" i="5"/>
  <c r="AA122" i="5"/>
  <c r="Y122" i="5"/>
  <c r="W122" i="5"/>
  <c r="BK122" i="5"/>
  <c r="N122" i="5"/>
  <c r="BE122" i="5"/>
  <c r="BI117" i="5"/>
  <c r="H36" i="5"/>
  <c r="BD91" i="1" s="1"/>
  <c r="BH117" i="5"/>
  <c r="H35" i="5" s="1"/>
  <c r="BC91" i="1" s="1"/>
  <c r="BG117" i="5"/>
  <c r="H34" i="5"/>
  <c r="BB91" i="1" s="1"/>
  <c r="BF117" i="5"/>
  <c r="M33" i="5" s="1"/>
  <c r="AW91" i="1" s="1"/>
  <c r="AA117" i="5"/>
  <c r="AA116" i="5"/>
  <c r="AA115" i="5" s="1"/>
  <c r="Y117" i="5"/>
  <c r="Y116" i="5" s="1"/>
  <c r="Y115" i="5" s="1"/>
  <c r="W117" i="5"/>
  <c r="W116" i="5"/>
  <c r="W115" i="5" s="1"/>
  <c r="AU91" i="1" s="1"/>
  <c r="BK117" i="5"/>
  <c r="BK116" i="5"/>
  <c r="N116" i="5" s="1"/>
  <c r="N89" i="5" s="1"/>
  <c r="N117" i="5"/>
  <c r="BE117" i="5"/>
  <c r="M32" i="5" s="1"/>
  <c r="AV91" i="1" s="1"/>
  <c r="F109" i="5"/>
  <c r="F107" i="5"/>
  <c r="M28" i="5"/>
  <c r="AS91" i="1"/>
  <c r="F81" i="5"/>
  <c r="F79" i="5"/>
  <c r="O21" i="5"/>
  <c r="E21" i="5"/>
  <c r="M112" i="5" s="1"/>
  <c r="M84" i="5"/>
  <c r="O20" i="5"/>
  <c r="O18" i="5"/>
  <c r="E18" i="5"/>
  <c r="M111" i="5"/>
  <c r="M83" i="5"/>
  <c r="O17" i="5"/>
  <c r="O15" i="5"/>
  <c r="E15" i="5"/>
  <c r="F112" i="5" s="1"/>
  <c r="F84" i="5"/>
  <c r="O14" i="5"/>
  <c r="O12" i="5"/>
  <c r="E12" i="5"/>
  <c r="F111" i="5"/>
  <c r="F83" i="5"/>
  <c r="O11" i="5"/>
  <c r="O9" i="5"/>
  <c r="M109" i="5"/>
  <c r="M81" i="5"/>
  <c r="F6" i="5"/>
  <c r="F106" i="5" s="1"/>
  <c r="F78" i="5"/>
  <c r="AY90" i="1"/>
  <c r="AX90" i="1"/>
  <c r="BI373" i="4"/>
  <c r="BH373" i="4"/>
  <c r="BG373" i="4"/>
  <c r="BF373" i="4"/>
  <c r="AA373" i="4"/>
  <c r="AA372" i="4"/>
  <c r="Y373" i="4"/>
  <c r="Y372" i="4"/>
  <c r="W373" i="4"/>
  <c r="W372" i="4"/>
  <c r="BK373" i="4"/>
  <c r="BK372" i="4"/>
  <c r="N372" i="4" s="1"/>
  <c r="N92" i="4" s="1"/>
  <c r="N373" i="4"/>
  <c r="BE373" i="4" s="1"/>
  <c r="BI367" i="4"/>
  <c r="BH367" i="4"/>
  <c r="BG367" i="4"/>
  <c r="BF367" i="4"/>
  <c r="AA367" i="4"/>
  <c r="Y367" i="4"/>
  <c r="W367" i="4"/>
  <c r="BK367" i="4"/>
  <c r="N367" i="4"/>
  <c r="BE367" i="4"/>
  <c r="BI361" i="4"/>
  <c r="BH361" i="4"/>
  <c r="BG361" i="4"/>
  <c r="BF361" i="4"/>
  <c r="AA361" i="4"/>
  <c r="Y361" i="4"/>
  <c r="W361" i="4"/>
  <c r="BK361" i="4"/>
  <c r="N361" i="4"/>
  <c r="BE361" i="4"/>
  <c r="BI352" i="4"/>
  <c r="BH352" i="4"/>
  <c r="BG352" i="4"/>
  <c r="BF352" i="4"/>
  <c r="AA352" i="4"/>
  <c r="Y352" i="4"/>
  <c r="W352" i="4"/>
  <c r="BK352" i="4"/>
  <c r="N352" i="4"/>
  <c r="BE352" i="4"/>
  <c r="BI342" i="4"/>
  <c r="BH342" i="4"/>
  <c r="BG342" i="4"/>
  <c r="BF342" i="4"/>
  <c r="AA342" i="4"/>
  <c r="Y342" i="4"/>
  <c r="W342" i="4"/>
  <c r="BK342" i="4"/>
  <c r="N342" i="4"/>
  <c r="BE342" i="4"/>
  <c r="BI332" i="4"/>
  <c r="BH332" i="4"/>
  <c r="BG332" i="4"/>
  <c r="BF332" i="4"/>
  <c r="AA332" i="4"/>
  <c r="Y332" i="4"/>
  <c r="W332" i="4"/>
  <c r="BK332" i="4"/>
  <c r="N332" i="4"/>
  <c r="BE332" i="4"/>
  <c r="BI326" i="4"/>
  <c r="BH326" i="4"/>
  <c r="BG326" i="4"/>
  <c r="BF326" i="4"/>
  <c r="AA326" i="4"/>
  <c r="AA325" i="4"/>
  <c r="Y326" i="4"/>
  <c r="Y325" i="4"/>
  <c r="W326" i="4"/>
  <c r="W325" i="4"/>
  <c r="BK326" i="4"/>
  <c r="BK325" i="4"/>
  <c r="N325" i="4" s="1"/>
  <c r="N91" i="4" s="1"/>
  <c r="N326" i="4"/>
  <c r="BE326" i="4" s="1"/>
  <c r="BI317" i="4"/>
  <c r="BH317" i="4"/>
  <c r="BG317" i="4"/>
  <c r="BF317" i="4"/>
  <c r="AA317" i="4"/>
  <c r="Y317" i="4"/>
  <c r="W317" i="4"/>
  <c r="BK317" i="4"/>
  <c r="N317" i="4"/>
  <c r="BE317" i="4"/>
  <c r="BI312" i="4"/>
  <c r="BH312" i="4"/>
  <c r="BG312" i="4"/>
  <c r="BF312" i="4"/>
  <c r="AA312" i="4"/>
  <c r="Y312" i="4"/>
  <c r="W312" i="4"/>
  <c r="BK312" i="4"/>
  <c r="N312" i="4"/>
  <c r="BE312" i="4"/>
  <c r="BI307" i="4"/>
  <c r="BH307" i="4"/>
  <c r="BG307" i="4"/>
  <c r="BF307" i="4"/>
  <c r="AA307" i="4"/>
  <c r="Y307" i="4"/>
  <c r="W307" i="4"/>
  <c r="BK307" i="4"/>
  <c r="N307" i="4"/>
  <c r="BE307" i="4"/>
  <c r="BI295" i="4"/>
  <c r="BH295" i="4"/>
  <c r="BG295" i="4"/>
  <c r="BF295" i="4"/>
  <c r="AA295" i="4"/>
  <c r="Y295" i="4"/>
  <c r="W295" i="4"/>
  <c r="BK295" i="4"/>
  <c r="N295" i="4"/>
  <c r="BE295" i="4"/>
  <c r="BI288" i="4"/>
  <c r="BH288" i="4"/>
  <c r="BG288" i="4"/>
  <c r="BF288" i="4"/>
  <c r="AA288" i="4"/>
  <c r="Y288" i="4"/>
  <c r="W288" i="4"/>
  <c r="BK288" i="4"/>
  <c r="N288" i="4"/>
  <c r="BE288" i="4"/>
  <c r="BI282" i="4"/>
  <c r="BH282" i="4"/>
  <c r="BG282" i="4"/>
  <c r="BF282" i="4"/>
  <c r="AA282" i="4"/>
  <c r="Y282" i="4"/>
  <c r="W282" i="4"/>
  <c r="BK282" i="4"/>
  <c r="N282" i="4"/>
  <c r="BE282" i="4"/>
  <c r="BI267" i="4"/>
  <c r="BH267" i="4"/>
  <c r="BG267" i="4"/>
  <c r="BF267" i="4"/>
  <c r="AA267" i="4"/>
  <c r="Y267" i="4"/>
  <c r="W267" i="4"/>
  <c r="BK267" i="4"/>
  <c r="N267" i="4"/>
  <c r="BE267" i="4"/>
  <c r="BI260" i="4"/>
  <c r="BH260" i="4"/>
  <c r="BG260" i="4"/>
  <c r="BF260" i="4"/>
  <c r="AA260" i="4"/>
  <c r="Y260" i="4"/>
  <c r="W260" i="4"/>
  <c r="BK260" i="4"/>
  <c r="N260" i="4"/>
  <c r="BE260" i="4"/>
  <c r="BI254" i="4"/>
  <c r="BH254" i="4"/>
  <c r="BG254" i="4"/>
  <c r="BF254" i="4"/>
  <c r="AA254" i="4"/>
  <c r="Y254" i="4"/>
  <c r="W254" i="4"/>
  <c r="BK254" i="4"/>
  <c r="N254" i="4"/>
  <c r="BE254" i="4"/>
  <c r="BI247" i="4"/>
  <c r="BH247" i="4"/>
  <c r="BG247" i="4"/>
  <c r="BF247" i="4"/>
  <c r="AA247" i="4"/>
  <c r="Y247" i="4"/>
  <c r="W247" i="4"/>
  <c r="BK247" i="4"/>
  <c r="N247" i="4"/>
  <c r="BE247" i="4"/>
  <c r="BI240" i="4"/>
  <c r="BH240" i="4"/>
  <c r="BG240" i="4"/>
  <c r="BF240" i="4"/>
  <c r="AA240" i="4"/>
  <c r="Y240" i="4"/>
  <c r="W240" i="4"/>
  <c r="BK240" i="4"/>
  <c r="N240" i="4"/>
  <c r="BE240" i="4"/>
  <c r="BI233" i="4"/>
  <c r="BH233" i="4"/>
  <c r="BG233" i="4"/>
  <c r="BF233" i="4"/>
  <c r="AA233" i="4"/>
  <c r="Y233" i="4"/>
  <c r="W233" i="4"/>
  <c r="BK233" i="4"/>
  <c r="N233" i="4"/>
  <c r="BE233" i="4"/>
  <c r="BI232" i="4"/>
  <c r="BH232" i="4"/>
  <c r="BG232" i="4"/>
  <c r="BF232" i="4"/>
  <c r="AA232" i="4"/>
  <c r="Y232" i="4"/>
  <c r="W232" i="4"/>
  <c r="BK232" i="4"/>
  <c r="N232" i="4"/>
  <c r="BE232" i="4"/>
  <c r="BI225" i="4"/>
  <c r="BH225" i="4"/>
  <c r="BG225" i="4"/>
  <c r="BF225" i="4"/>
  <c r="AA225" i="4"/>
  <c r="Y225" i="4"/>
  <c r="W225" i="4"/>
  <c r="BK225" i="4"/>
  <c r="N225" i="4"/>
  <c r="BE225" i="4"/>
  <c r="BI218" i="4"/>
  <c r="BH218" i="4"/>
  <c r="BG218" i="4"/>
  <c r="BF218" i="4"/>
  <c r="AA218" i="4"/>
  <c r="Y218" i="4"/>
  <c r="W218" i="4"/>
  <c r="BK218" i="4"/>
  <c r="N218" i="4"/>
  <c r="BE218" i="4"/>
  <c r="BI211" i="4"/>
  <c r="BH211" i="4"/>
  <c r="BG211" i="4"/>
  <c r="BF211" i="4"/>
  <c r="AA211" i="4"/>
  <c r="Y211" i="4"/>
  <c r="W211" i="4"/>
  <c r="BK211" i="4"/>
  <c r="N211" i="4"/>
  <c r="BE211" i="4"/>
  <c r="BI203" i="4"/>
  <c r="BH203" i="4"/>
  <c r="BG203" i="4"/>
  <c r="BF203" i="4"/>
  <c r="AA203" i="4"/>
  <c r="AA202" i="4"/>
  <c r="Y203" i="4"/>
  <c r="Y202" i="4"/>
  <c r="W203" i="4"/>
  <c r="W202" i="4"/>
  <c r="BK203" i="4"/>
  <c r="BK202" i="4"/>
  <c r="N202" i="4" s="1"/>
  <c r="N90" i="4" s="1"/>
  <c r="N203" i="4"/>
  <c r="BE203" i="4" s="1"/>
  <c r="BI197" i="4"/>
  <c r="BH197" i="4"/>
  <c r="BG197" i="4"/>
  <c r="BF197" i="4"/>
  <c r="AA197" i="4"/>
  <c r="Y197" i="4"/>
  <c r="W197" i="4"/>
  <c r="BK197" i="4"/>
  <c r="N197" i="4"/>
  <c r="BE197" i="4"/>
  <c r="BI188" i="4"/>
  <c r="BH188" i="4"/>
  <c r="BG188" i="4"/>
  <c r="BF188" i="4"/>
  <c r="AA188" i="4"/>
  <c r="Y188" i="4"/>
  <c r="W188" i="4"/>
  <c r="BK188" i="4"/>
  <c r="N188" i="4"/>
  <c r="BE188" i="4"/>
  <c r="BI181" i="4"/>
  <c r="BH181" i="4"/>
  <c r="BG181" i="4"/>
  <c r="BF181" i="4"/>
  <c r="AA181" i="4"/>
  <c r="Y181" i="4"/>
  <c r="W181" i="4"/>
  <c r="BK181" i="4"/>
  <c r="N181" i="4"/>
  <c r="BE181" i="4"/>
  <c r="BI172" i="4"/>
  <c r="BH172" i="4"/>
  <c r="BG172" i="4"/>
  <c r="BF172" i="4"/>
  <c r="AA172" i="4"/>
  <c r="Y172" i="4"/>
  <c r="W172" i="4"/>
  <c r="BK172" i="4"/>
  <c r="N172" i="4"/>
  <c r="BE172" i="4"/>
  <c r="BI171" i="4"/>
  <c r="BH171" i="4"/>
  <c r="BG171" i="4"/>
  <c r="BF171" i="4"/>
  <c r="AA171" i="4"/>
  <c r="Y171" i="4"/>
  <c r="W171" i="4"/>
  <c r="BK171" i="4"/>
  <c r="N171" i="4"/>
  <c r="BE171" i="4"/>
  <c r="BI159" i="4"/>
  <c r="BH159" i="4"/>
  <c r="BG159" i="4"/>
  <c r="BF159" i="4"/>
  <c r="AA159" i="4"/>
  <c r="Y159" i="4"/>
  <c r="W159" i="4"/>
  <c r="BK159" i="4"/>
  <c r="N159" i="4"/>
  <c r="BE159" i="4"/>
  <c r="BI151" i="4"/>
  <c r="BH151" i="4"/>
  <c r="BG151" i="4"/>
  <c r="BF151" i="4"/>
  <c r="AA151" i="4"/>
  <c r="Y151" i="4"/>
  <c r="W151" i="4"/>
  <c r="BK151" i="4"/>
  <c r="N151" i="4"/>
  <c r="BE151" i="4"/>
  <c r="BI146" i="4"/>
  <c r="BH146" i="4"/>
  <c r="BG146" i="4"/>
  <c r="BF146" i="4"/>
  <c r="AA146" i="4"/>
  <c r="Y146" i="4"/>
  <c r="W146" i="4"/>
  <c r="BK146" i="4"/>
  <c r="N146" i="4"/>
  <c r="BE146" i="4"/>
  <c r="BI141" i="4"/>
  <c r="BH141" i="4"/>
  <c r="BG141" i="4"/>
  <c r="BF141" i="4"/>
  <c r="AA141" i="4"/>
  <c r="Y141" i="4"/>
  <c r="W141" i="4"/>
  <c r="BK141" i="4"/>
  <c r="N141" i="4"/>
  <c r="BE141" i="4"/>
  <c r="BI123" i="4"/>
  <c r="BH123" i="4"/>
  <c r="BG123" i="4"/>
  <c r="BF123" i="4"/>
  <c r="AA123" i="4"/>
  <c r="Y123" i="4"/>
  <c r="W123" i="4"/>
  <c r="BK123" i="4"/>
  <c r="N123" i="4"/>
  <c r="BE123" i="4"/>
  <c r="BI115" i="4"/>
  <c r="H36" i="4"/>
  <c r="BD90" i="1" s="1"/>
  <c r="BH115" i="4"/>
  <c r="H35" i="4" s="1"/>
  <c r="BC90" i="1" s="1"/>
  <c r="BG115" i="4"/>
  <c r="H34" i="4"/>
  <c r="BB90" i="1" s="1"/>
  <c r="BF115" i="4"/>
  <c r="M33" i="4" s="1"/>
  <c r="AW90" i="1" s="1"/>
  <c r="AA115" i="4"/>
  <c r="AA114" i="4"/>
  <c r="AA113" i="4" s="1"/>
  <c r="Y115" i="4"/>
  <c r="Y114" i="4" s="1"/>
  <c r="Y113" i="4" s="1"/>
  <c r="W115" i="4"/>
  <c r="W114" i="4"/>
  <c r="W113" i="4" s="1"/>
  <c r="AU90" i="1" s="1"/>
  <c r="BK115" i="4"/>
  <c r="BK114" i="4"/>
  <c r="N114" i="4" s="1"/>
  <c r="N89" i="4" s="1"/>
  <c r="BK113" i="4"/>
  <c r="N113" i="4" s="1"/>
  <c r="N88" i="4" s="1"/>
  <c r="N115" i="4"/>
  <c r="BE115" i="4"/>
  <c r="M32" i="4" s="1"/>
  <c r="AV90" i="1" s="1"/>
  <c r="F107" i="4"/>
  <c r="F105" i="4"/>
  <c r="M28" i="4"/>
  <c r="AS90" i="1"/>
  <c r="F81" i="4"/>
  <c r="F79" i="4"/>
  <c r="O21" i="4"/>
  <c r="E21" i="4"/>
  <c r="M110" i="4" s="1"/>
  <c r="M84" i="4"/>
  <c r="O20" i="4"/>
  <c r="O18" i="4"/>
  <c r="E18" i="4"/>
  <c r="M109" i="4"/>
  <c r="M83" i="4"/>
  <c r="O17" i="4"/>
  <c r="O15" i="4"/>
  <c r="E15" i="4"/>
  <c r="F110" i="4" s="1"/>
  <c r="F84" i="4"/>
  <c r="O14" i="4"/>
  <c r="O12" i="4"/>
  <c r="E12" i="4"/>
  <c r="F109" i="4"/>
  <c r="F83" i="4"/>
  <c r="O11" i="4"/>
  <c r="O9" i="4"/>
  <c r="M107" i="4"/>
  <c r="M81" i="4"/>
  <c r="F6" i="4"/>
  <c r="F104" i="4" s="1"/>
  <c r="F78" i="4"/>
  <c r="AY89" i="1"/>
  <c r="AX89" i="1"/>
  <c r="BI475" i="3"/>
  <c r="BH475" i="3"/>
  <c r="BG475" i="3"/>
  <c r="BF475" i="3"/>
  <c r="AA475" i="3"/>
  <c r="AA474" i="3"/>
  <c r="Y475" i="3"/>
  <c r="Y474" i="3"/>
  <c r="W475" i="3"/>
  <c r="W474" i="3"/>
  <c r="BK475" i="3"/>
  <c r="BK474" i="3"/>
  <c r="N474" i="3" s="1"/>
  <c r="N93" i="3" s="1"/>
  <c r="N475" i="3"/>
  <c r="BE475" i="3" s="1"/>
  <c r="BI469" i="3"/>
  <c r="BH469" i="3"/>
  <c r="BG469" i="3"/>
  <c r="BF469" i="3"/>
  <c r="AA469" i="3"/>
  <c r="Y469" i="3"/>
  <c r="W469" i="3"/>
  <c r="BK469" i="3"/>
  <c r="N469" i="3"/>
  <c r="BE469" i="3"/>
  <c r="BI463" i="3"/>
  <c r="BH463" i="3"/>
  <c r="BG463" i="3"/>
  <c r="BF463" i="3"/>
  <c r="AA463" i="3"/>
  <c r="Y463" i="3"/>
  <c r="W463" i="3"/>
  <c r="BK463" i="3"/>
  <c r="N463" i="3"/>
  <c r="BE463" i="3"/>
  <c r="BI457" i="3"/>
  <c r="BH457" i="3"/>
  <c r="BG457" i="3"/>
  <c r="BF457" i="3"/>
  <c r="AA457" i="3"/>
  <c r="Y457" i="3"/>
  <c r="W457" i="3"/>
  <c r="BK457" i="3"/>
  <c r="N457" i="3"/>
  <c r="BE457" i="3"/>
  <c r="BI449" i="3"/>
  <c r="BH449" i="3"/>
  <c r="BG449" i="3"/>
  <c r="BF449" i="3"/>
  <c r="AA449" i="3"/>
  <c r="Y449" i="3"/>
  <c r="W449" i="3"/>
  <c r="BK449" i="3"/>
  <c r="N449" i="3"/>
  <c r="BE449" i="3"/>
  <c r="BI443" i="3"/>
  <c r="BH443" i="3"/>
  <c r="BG443" i="3"/>
  <c r="BF443" i="3"/>
  <c r="AA443" i="3"/>
  <c r="Y443" i="3"/>
  <c r="W443" i="3"/>
  <c r="BK443" i="3"/>
  <c r="N443" i="3"/>
  <c r="BE443" i="3"/>
  <c r="BI437" i="3"/>
  <c r="BH437" i="3"/>
  <c r="BG437" i="3"/>
  <c r="BF437" i="3"/>
  <c r="AA437" i="3"/>
  <c r="Y437" i="3"/>
  <c r="W437" i="3"/>
  <c r="BK437" i="3"/>
  <c r="N437" i="3"/>
  <c r="BE437" i="3"/>
  <c r="BI431" i="3"/>
  <c r="BH431" i="3"/>
  <c r="BG431" i="3"/>
  <c r="BF431" i="3"/>
  <c r="AA431" i="3"/>
  <c r="Y431" i="3"/>
  <c r="W431" i="3"/>
  <c r="BK431" i="3"/>
  <c r="N431" i="3"/>
  <c r="BE431" i="3"/>
  <c r="BI425" i="3"/>
  <c r="BH425" i="3"/>
  <c r="BG425" i="3"/>
  <c r="BF425" i="3"/>
  <c r="AA425" i="3"/>
  <c r="Y425" i="3"/>
  <c r="W425" i="3"/>
  <c r="BK425" i="3"/>
  <c r="N425" i="3"/>
  <c r="BE425" i="3"/>
  <c r="BI406" i="3"/>
  <c r="BH406" i="3"/>
  <c r="BG406" i="3"/>
  <c r="BF406" i="3"/>
  <c r="AA406" i="3"/>
  <c r="Y406" i="3"/>
  <c r="W406" i="3"/>
  <c r="BK406" i="3"/>
  <c r="N406" i="3"/>
  <c r="BE406" i="3"/>
  <c r="BI387" i="3"/>
  <c r="BH387" i="3"/>
  <c r="BG387" i="3"/>
  <c r="BF387" i="3"/>
  <c r="AA387" i="3"/>
  <c r="Y387" i="3"/>
  <c r="W387" i="3"/>
  <c r="BK387" i="3"/>
  <c r="N387" i="3"/>
  <c r="BE387" i="3"/>
  <c r="BI381" i="3"/>
  <c r="BH381" i="3"/>
  <c r="BG381" i="3"/>
  <c r="BF381" i="3"/>
  <c r="AA381" i="3"/>
  <c r="Y381" i="3"/>
  <c r="W381" i="3"/>
  <c r="BK381" i="3"/>
  <c r="N381" i="3"/>
  <c r="BE381" i="3"/>
  <c r="BI363" i="3"/>
  <c r="BH363" i="3"/>
  <c r="BG363" i="3"/>
  <c r="BF363" i="3"/>
  <c r="AA363" i="3"/>
  <c r="Y363" i="3"/>
  <c r="W363" i="3"/>
  <c r="BK363" i="3"/>
  <c r="N363" i="3"/>
  <c r="BE363" i="3"/>
  <c r="BI357" i="3"/>
  <c r="BH357" i="3"/>
  <c r="BG357" i="3"/>
  <c r="BF357" i="3"/>
  <c r="AA357" i="3"/>
  <c r="Y357" i="3"/>
  <c r="W357" i="3"/>
  <c r="BK357" i="3"/>
  <c r="N357" i="3"/>
  <c r="BE357" i="3"/>
  <c r="BI351" i="3"/>
  <c r="BH351" i="3"/>
  <c r="BG351" i="3"/>
  <c r="BF351" i="3"/>
  <c r="AA351" i="3"/>
  <c r="Y351" i="3"/>
  <c r="W351" i="3"/>
  <c r="BK351" i="3"/>
  <c r="N351" i="3"/>
  <c r="BE351" i="3"/>
  <c r="BI345" i="3"/>
  <c r="BH345" i="3"/>
  <c r="BG345" i="3"/>
  <c r="BF345" i="3"/>
  <c r="AA345" i="3"/>
  <c r="Y345" i="3"/>
  <c r="W345" i="3"/>
  <c r="BK345" i="3"/>
  <c r="N345" i="3"/>
  <c r="BE345" i="3"/>
  <c r="BI325" i="3"/>
  <c r="BH325" i="3"/>
  <c r="BG325" i="3"/>
  <c r="BF325" i="3"/>
  <c r="AA325" i="3"/>
  <c r="Y325" i="3"/>
  <c r="W325" i="3"/>
  <c r="BK325" i="3"/>
  <c r="N325" i="3"/>
  <c r="BE325" i="3"/>
  <c r="BI319" i="3"/>
  <c r="BH319" i="3"/>
  <c r="BG319" i="3"/>
  <c r="BF319" i="3"/>
  <c r="AA319" i="3"/>
  <c r="AA318" i="3"/>
  <c r="Y319" i="3"/>
  <c r="Y318" i="3"/>
  <c r="W319" i="3"/>
  <c r="W318" i="3"/>
  <c r="BK319" i="3"/>
  <c r="BK318" i="3"/>
  <c r="N318" i="3" s="1"/>
  <c r="N92" i="3" s="1"/>
  <c r="N319" i="3"/>
  <c r="BE319" i="3" s="1"/>
  <c r="BI313" i="3"/>
  <c r="BH313" i="3"/>
  <c r="BG313" i="3"/>
  <c r="BF313" i="3"/>
  <c r="AA313" i="3"/>
  <c r="Y313" i="3"/>
  <c r="W313" i="3"/>
  <c r="BK313" i="3"/>
  <c r="N313" i="3"/>
  <c r="BE313" i="3"/>
  <c r="BI305" i="3"/>
  <c r="BH305" i="3"/>
  <c r="BG305" i="3"/>
  <c r="BF305" i="3"/>
  <c r="AA305" i="3"/>
  <c r="Y305" i="3"/>
  <c r="W305" i="3"/>
  <c r="BK305" i="3"/>
  <c r="N305" i="3"/>
  <c r="BE305" i="3"/>
  <c r="BI295" i="3"/>
  <c r="BH295" i="3"/>
  <c r="BG295" i="3"/>
  <c r="BF295" i="3"/>
  <c r="AA295" i="3"/>
  <c r="Y295" i="3"/>
  <c r="W295" i="3"/>
  <c r="BK295" i="3"/>
  <c r="N295" i="3"/>
  <c r="BE295" i="3"/>
  <c r="BI288" i="3"/>
  <c r="BH288" i="3"/>
  <c r="BG288" i="3"/>
  <c r="BF288" i="3"/>
  <c r="AA288" i="3"/>
  <c r="Y288" i="3"/>
  <c r="W288" i="3"/>
  <c r="BK288" i="3"/>
  <c r="N288" i="3"/>
  <c r="BE288" i="3"/>
  <c r="BI277" i="3"/>
  <c r="BH277" i="3"/>
  <c r="BG277" i="3"/>
  <c r="BF277" i="3"/>
  <c r="AA277" i="3"/>
  <c r="Y277" i="3"/>
  <c r="W277" i="3"/>
  <c r="BK277" i="3"/>
  <c r="N277" i="3"/>
  <c r="BE277" i="3"/>
  <c r="BI266" i="3"/>
  <c r="BH266" i="3"/>
  <c r="BG266" i="3"/>
  <c r="BF266" i="3"/>
  <c r="AA266" i="3"/>
  <c r="Y266" i="3"/>
  <c r="W266" i="3"/>
  <c r="BK266" i="3"/>
  <c r="N266" i="3"/>
  <c r="BE266" i="3"/>
  <c r="BI256" i="3"/>
  <c r="BH256" i="3"/>
  <c r="BG256" i="3"/>
  <c r="BF256" i="3"/>
  <c r="AA256" i="3"/>
  <c r="Y256" i="3"/>
  <c r="W256" i="3"/>
  <c r="BK256" i="3"/>
  <c r="N256" i="3"/>
  <c r="BE256" i="3"/>
  <c r="BI250" i="3"/>
  <c r="BH250" i="3"/>
  <c r="BG250" i="3"/>
  <c r="BF250" i="3"/>
  <c r="AA250" i="3"/>
  <c r="Y250" i="3"/>
  <c r="W250" i="3"/>
  <c r="BK250" i="3"/>
  <c r="N250" i="3"/>
  <c r="BE250" i="3"/>
  <c r="BI243" i="3"/>
  <c r="BH243" i="3"/>
  <c r="BG243" i="3"/>
  <c r="BF243" i="3"/>
  <c r="AA243" i="3"/>
  <c r="Y243" i="3"/>
  <c r="W243" i="3"/>
  <c r="BK243" i="3"/>
  <c r="N243" i="3"/>
  <c r="BE243" i="3"/>
  <c r="BI237" i="3"/>
  <c r="BH237" i="3"/>
  <c r="BG237" i="3"/>
  <c r="BF237" i="3"/>
  <c r="AA237" i="3"/>
  <c r="Y237" i="3"/>
  <c r="W237" i="3"/>
  <c r="BK237" i="3"/>
  <c r="N237" i="3"/>
  <c r="BE237" i="3"/>
  <c r="BI230" i="3"/>
  <c r="BH230" i="3"/>
  <c r="BG230" i="3"/>
  <c r="BF230" i="3"/>
  <c r="AA230" i="3"/>
  <c r="Y230" i="3"/>
  <c r="W230" i="3"/>
  <c r="BK230" i="3"/>
  <c r="N230" i="3"/>
  <c r="BE230" i="3"/>
  <c r="BI220" i="3"/>
  <c r="BH220" i="3"/>
  <c r="BG220" i="3"/>
  <c r="BF220" i="3"/>
  <c r="AA220" i="3"/>
  <c r="Y220" i="3"/>
  <c r="W220" i="3"/>
  <c r="BK220" i="3"/>
  <c r="N220" i="3"/>
  <c r="BE220" i="3"/>
  <c r="BI213" i="3"/>
  <c r="BH213" i="3"/>
  <c r="BG213" i="3"/>
  <c r="BF213" i="3"/>
  <c r="AA213" i="3"/>
  <c r="Y213" i="3"/>
  <c r="W213" i="3"/>
  <c r="BK213" i="3"/>
  <c r="N213" i="3"/>
  <c r="BE213" i="3"/>
  <c r="BI207" i="3"/>
  <c r="BH207" i="3"/>
  <c r="BG207" i="3"/>
  <c r="BF207" i="3"/>
  <c r="AA207" i="3"/>
  <c r="Y207" i="3"/>
  <c r="W207" i="3"/>
  <c r="BK207" i="3"/>
  <c r="N207" i="3"/>
  <c r="BE207" i="3"/>
  <c r="BI200" i="3"/>
  <c r="BH200" i="3"/>
  <c r="BG200" i="3"/>
  <c r="BF200" i="3"/>
  <c r="AA200" i="3"/>
  <c r="Y200" i="3"/>
  <c r="W200" i="3"/>
  <c r="BK200" i="3"/>
  <c r="N200" i="3"/>
  <c r="BE200" i="3"/>
  <c r="BI190" i="3"/>
  <c r="BH190" i="3"/>
  <c r="BG190" i="3"/>
  <c r="BF190" i="3"/>
  <c r="AA190" i="3"/>
  <c r="AA189" i="3"/>
  <c r="Y190" i="3"/>
  <c r="Y189" i="3"/>
  <c r="W190" i="3"/>
  <c r="W189" i="3"/>
  <c r="BK190" i="3"/>
  <c r="BK189" i="3"/>
  <c r="N189" i="3" s="1"/>
  <c r="N190" i="3"/>
  <c r="BE190" i="3" s="1"/>
  <c r="N91" i="3"/>
  <c r="BI184" i="3"/>
  <c r="BH184" i="3"/>
  <c r="BG184" i="3"/>
  <c r="BF184" i="3"/>
  <c r="AA184" i="3"/>
  <c r="AA183" i="3"/>
  <c r="Y184" i="3"/>
  <c r="Y183" i="3"/>
  <c r="W184" i="3"/>
  <c r="W183" i="3"/>
  <c r="BK184" i="3"/>
  <c r="BK183" i="3"/>
  <c r="N183" i="3" s="1"/>
  <c r="N184" i="3"/>
  <c r="BE184" i="3" s="1"/>
  <c r="N90" i="3"/>
  <c r="BI176" i="3"/>
  <c r="BH176" i="3"/>
  <c r="BG176" i="3"/>
  <c r="BF176" i="3"/>
  <c r="AA176" i="3"/>
  <c r="Y176" i="3"/>
  <c r="W176" i="3"/>
  <c r="BK176" i="3"/>
  <c r="N176" i="3"/>
  <c r="BE176" i="3"/>
  <c r="BI169" i="3"/>
  <c r="BH169" i="3"/>
  <c r="BG169" i="3"/>
  <c r="BF169" i="3"/>
  <c r="AA169" i="3"/>
  <c r="Y169" i="3"/>
  <c r="W169" i="3"/>
  <c r="BK169" i="3"/>
  <c r="N169" i="3"/>
  <c r="BE169" i="3"/>
  <c r="BI161" i="3"/>
  <c r="BH161" i="3"/>
  <c r="BG161" i="3"/>
  <c r="BF161" i="3"/>
  <c r="AA161" i="3"/>
  <c r="Y161" i="3"/>
  <c r="W161" i="3"/>
  <c r="BK161" i="3"/>
  <c r="N161" i="3"/>
  <c r="BE161" i="3"/>
  <c r="BI152" i="3"/>
  <c r="BH152" i="3"/>
  <c r="BG152" i="3"/>
  <c r="BF152" i="3"/>
  <c r="AA152" i="3"/>
  <c r="Y152" i="3"/>
  <c r="W152" i="3"/>
  <c r="BK152" i="3"/>
  <c r="N152" i="3"/>
  <c r="BE152" i="3"/>
  <c r="BI147" i="3"/>
  <c r="BH147" i="3"/>
  <c r="BG147" i="3"/>
  <c r="BF147" i="3"/>
  <c r="AA147" i="3"/>
  <c r="Y147" i="3"/>
  <c r="W147" i="3"/>
  <c r="BK147" i="3"/>
  <c r="N147" i="3"/>
  <c r="BE147" i="3"/>
  <c r="BI137" i="3"/>
  <c r="BH137" i="3"/>
  <c r="BG137" i="3"/>
  <c r="BF137" i="3"/>
  <c r="AA137" i="3"/>
  <c r="Y137" i="3"/>
  <c r="W137" i="3"/>
  <c r="BK137" i="3"/>
  <c r="N137" i="3"/>
  <c r="BE137" i="3"/>
  <c r="BI132" i="3"/>
  <c r="BH132" i="3"/>
  <c r="BG132" i="3"/>
  <c r="BF132" i="3"/>
  <c r="AA132" i="3"/>
  <c r="Y132" i="3"/>
  <c r="W132" i="3"/>
  <c r="BK132" i="3"/>
  <c r="N132" i="3"/>
  <c r="BE132" i="3"/>
  <c r="BI121" i="3"/>
  <c r="BH121" i="3"/>
  <c r="BG121" i="3"/>
  <c r="BF121" i="3"/>
  <c r="AA121" i="3"/>
  <c r="Y121" i="3"/>
  <c r="W121" i="3"/>
  <c r="BK121" i="3"/>
  <c r="N121" i="3"/>
  <c r="BE121" i="3"/>
  <c r="BI116" i="3"/>
  <c r="H36" i="3"/>
  <c r="BD89" i="1" s="1"/>
  <c r="BH116" i="3"/>
  <c r="BG116" i="3"/>
  <c r="H34" i="3"/>
  <c r="BB89" i="1" s="1"/>
  <c r="BF116" i="3"/>
  <c r="AA116" i="3"/>
  <c r="AA115" i="3"/>
  <c r="AA114" i="3" s="1"/>
  <c r="Y116" i="3"/>
  <c r="Y115" i="3" s="1"/>
  <c r="Y114" i="3" s="1"/>
  <c r="W116" i="3"/>
  <c r="W115" i="3"/>
  <c r="W114" i="3" s="1"/>
  <c r="AU89" i="1"/>
  <c r="BK116" i="3"/>
  <c r="BK115" i="3"/>
  <c r="N115" i="3" s="1"/>
  <c r="N89" i="3" s="1"/>
  <c r="N116" i="3"/>
  <c r="BE116" i="3"/>
  <c r="F108" i="3"/>
  <c r="F106" i="3"/>
  <c r="M28" i="3"/>
  <c r="AS89" i="1"/>
  <c r="F81" i="3"/>
  <c r="F79" i="3"/>
  <c r="O21" i="3"/>
  <c r="E21" i="3"/>
  <c r="M111" i="3" s="1"/>
  <c r="M84" i="3"/>
  <c r="O20" i="3"/>
  <c r="O18" i="3"/>
  <c r="E18" i="3"/>
  <c r="M110" i="3"/>
  <c r="M83" i="3"/>
  <c r="O17" i="3"/>
  <c r="O15" i="3"/>
  <c r="E15" i="3"/>
  <c r="F111" i="3" s="1"/>
  <c r="O14" i="3"/>
  <c r="O12" i="3"/>
  <c r="E12" i="3"/>
  <c r="F110" i="3"/>
  <c r="F83" i="3"/>
  <c r="O11" i="3"/>
  <c r="O9" i="3"/>
  <c r="M108" i="3"/>
  <c r="M81" i="3"/>
  <c r="F6" i="3"/>
  <c r="F105" i="3" s="1"/>
  <c r="F78" i="3"/>
  <c r="AY88" i="1"/>
  <c r="AX88" i="1"/>
  <c r="BI361" i="2"/>
  <c r="BH361" i="2"/>
  <c r="BG361" i="2"/>
  <c r="BF361" i="2"/>
  <c r="AA361" i="2"/>
  <c r="Y361" i="2"/>
  <c r="W361" i="2"/>
  <c r="BK361" i="2"/>
  <c r="N361" i="2"/>
  <c r="BE361" i="2"/>
  <c r="BI355" i="2"/>
  <c r="BH355" i="2"/>
  <c r="BG355" i="2"/>
  <c r="BF355" i="2"/>
  <c r="AA355" i="2"/>
  <c r="Y355" i="2"/>
  <c r="W355" i="2"/>
  <c r="BK355" i="2"/>
  <c r="N355" i="2"/>
  <c r="BE355" i="2"/>
  <c r="BI344" i="2"/>
  <c r="BH344" i="2"/>
  <c r="BG344" i="2"/>
  <c r="BF344" i="2"/>
  <c r="AA344" i="2"/>
  <c r="Y344" i="2"/>
  <c r="W344" i="2"/>
  <c r="BK344" i="2"/>
  <c r="N344" i="2"/>
  <c r="BE344" i="2"/>
  <c r="BI337" i="2"/>
  <c r="BH337" i="2"/>
  <c r="BG337" i="2"/>
  <c r="BF337" i="2"/>
  <c r="AA337" i="2"/>
  <c r="AA336" i="2"/>
  <c r="Y337" i="2"/>
  <c r="Y336" i="2"/>
  <c r="W337" i="2"/>
  <c r="W336" i="2"/>
  <c r="BK337" i="2"/>
  <c r="BK336" i="2"/>
  <c r="N336" i="2" s="1"/>
  <c r="N337" i="2"/>
  <c r="BE337" i="2" s="1"/>
  <c r="N94" i="2"/>
  <c r="BI331" i="2"/>
  <c r="BH331" i="2"/>
  <c r="BG331" i="2"/>
  <c r="BF331" i="2"/>
  <c r="AA331" i="2"/>
  <c r="AA330" i="2"/>
  <c r="Y331" i="2"/>
  <c r="Y330" i="2"/>
  <c r="W331" i="2"/>
  <c r="W330" i="2"/>
  <c r="BK331" i="2"/>
  <c r="BK330" i="2"/>
  <c r="N330" i="2" s="1"/>
  <c r="N93" i="2" s="1"/>
  <c r="N331" i="2"/>
  <c r="BE331" i="2" s="1"/>
  <c r="BI325" i="2"/>
  <c r="BH325" i="2"/>
  <c r="BG325" i="2"/>
  <c r="BF325" i="2"/>
  <c r="AA325" i="2"/>
  <c r="Y325" i="2"/>
  <c r="W325" i="2"/>
  <c r="BK325" i="2"/>
  <c r="N325" i="2"/>
  <c r="BE325" i="2"/>
  <c r="BI320" i="2"/>
  <c r="BH320" i="2"/>
  <c r="BG320" i="2"/>
  <c r="BF320" i="2"/>
  <c r="AA320" i="2"/>
  <c r="Y320" i="2"/>
  <c r="W320" i="2"/>
  <c r="BK320" i="2"/>
  <c r="N320" i="2"/>
  <c r="BE320" i="2"/>
  <c r="BI311" i="2"/>
  <c r="BH311" i="2"/>
  <c r="BG311" i="2"/>
  <c r="BF311" i="2"/>
  <c r="AA311" i="2"/>
  <c r="Y311" i="2"/>
  <c r="W311" i="2"/>
  <c r="BK311" i="2"/>
  <c r="N311" i="2"/>
  <c r="BE311" i="2"/>
  <c r="BI287" i="2"/>
  <c r="BH287" i="2"/>
  <c r="BG287" i="2"/>
  <c r="BF287" i="2"/>
  <c r="AA287" i="2"/>
  <c r="Y287" i="2"/>
  <c r="W287" i="2"/>
  <c r="BK287" i="2"/>
  <c r="N287" i="2"/>
  <c r="BE287" i="2"/>
  <c r="BI263" i="2"/>
  <c r="BH263" i="2"/>
  <c r="BG263" i="2"/>
  <c r="BF263" i="2"/>
  <c r="AA263" i="2"/>
  <c r="Y263" i="2"/>
  <c r="W263" i="2"/>
  <c r="BK263" i="2"/>
  <c r="N263" i="2"/>
  <c r="BE263" i="2"/>
  <c r="BI258" i="2"/>
  <c r="BH258" i="2"/>
  <c r="BG258" i="2"/>
  <c r="BF258" i="2"/>
  <c r="AA258" i="2"/>
  <c r="AA257" i="2"/>
  <c r="Y258" i="2"/>
  <c r="Y257" i="2"/>
  <c r="W258" i="2"/>
  <c r="W257" i="2"/>
  <c r="BK258" i="2"/>
  <c r="BK257" i="2"/>
  <c r="N257" i="2" s="1"/>
  <c r="N92" i="2" s="1"/>
  <c r="N258" i="2"/>
  <c r="BE258" i="2" s="1"/>
  <c r="BI252" i="2"/>
  <c r="BH252" i="2"/>
  <c r="BG252" i="2"/>
  <c r="BF252" i="2"/>
  <c r="AA252" i="2"/>
  <c r="Y252" i="2"/>
  <c r="W252" i="2"/>
  <c r="BK252" i="2"/>
  <c r="N252" i="2"/>
  <c r="BE252" i="2"/>
  <c r="BI244" i="2"/>
  <c r="BH244" i="2"/>
  <c r="BG244" i="2"/>
  <c r="BF244" i="2"/>
  <c r="AA244" i="2"/>
  <c r="Y244" i="2"/>
  <c r="W244" i="2"/>
  <c r="BK244" i="2"/>
  <c r="N244" i="2"/>
  <c r="BE244" i="2"/>
  <c r="BI239" i="2"/>
  <c r="BH239" i="2"/>
  <c r="BG239" i="2"/>
  <c r="BF239" i="2"/>
  <c r="AA239" i="2"/>
  <c r="AA238" i="2"/>
  <c r="Y239" i="2"/>
  <c r="Y238" i="2"/>
  <c r="W239" i="2"/>
  <c r="W238" i="2"/>
  <c r="BK239" i="2"/>
  <c r="BK238" i="2"/>
  <c r="N238" i="2" s="1"/>
  <c r="N91" i="2" s="1"/>
  <c r="N239" i="2"/>
  <c r="BE239" i="2" s="1"/>
  <c r="BI234" i="2"/>
  <c r="BH234" i="2"/>
  <c r="BG234" i="2"/>
  <c r="BF234" i="2"/>
  <c r="AA234" i="2"/>
  <c r="Y234" i="2"/>
  <c r="W234" i="2"/>
  <c r="BK234" i="2"/>
  <c r="N234" i="2"/>
  <c r="BE234" i="2"/>
  <c r="BI229" i="2"/>
  <c r="BH229" i="2"/>
  <c r="BG229" i="2"/>
  <c r="BF229" i="2"/>
  <c r="AA229" i="2"/>
  <c r="Y229" i="2"/>
  <c r="W229" i="2"/>
  <c r="BK229" i="2"/>
  <c r="N229" i="2"/>
  <c r="BE229" i="2"/>
  <c r="BI224" i="2"/>
  <c r="BH224" i="2"/>
  <c r="BG224" i="2"/>
  <c r="BF224" i="2"/>
  <c r="AA224" i="2"/>
  <c r="Y224" i="2"/>
  <c r="W224" i="2"/>
  <c r="BK224" i="2"/>
  <c r="N224" i="2"/>
  <c r="BE224" i="2"/>
  <c r="BI219" i="2"/>
  <c r="BH219" i="2"/>
  <c r="BG219" i="2"/>
  <c r="BF219" i="2"/>
  <c r="AA219" i="2"/>
  <c r="Y219" i="2"/>
  <c r="W219" i="2"/>
  <c r="BK219" i="2"/>
  <c r="N219" i="2"/>
  <c r="BE219" i="2"/>
  <c r="BI211" i="2"/>
  <c r="BH211" i="2"/>
  <c r="BG211" i="2"/>
  <c r="BF211" i="2"/>
  <c r="AA211" i="2"/>
  <c r="AA210" i="2"/>
  <c r="Y211" i="2"/>
  <c r="Y210" i="2"/>
  <c r="W211" i="2"/>
  <c r="W210" i="2"/>
  <c r="BK211" i="2"/>
  <c r="BK210" i="2"/>
  <c r="N210" i="2" s="1"/>
  <c r="N90" i="2" s="1"/>
  <c r="N211" i="2"/>
  <c r="BE211" i="2" s="1"/>
  <c r="BI203" i="2"/>
  <c r="BH203" i="2"/>
  <c r="BG203" i="2"/>
  <c r="BF203" i="2"/>
  <c r="AA203" i="2"/>
  <c r="Y203" i="2"/>
  <c r="W203" i="2"/>
  <c r="BK203" i="2"/>
  <c r="N203" i="2"/>
  <c r="BE203" i="2"/>
  <c r="BI192" i="2"/>
  <c r="BH192" i="2"/>
  <c r="BG192" i="2"/>
  <c r="BF192" i="2"/>
  <c r="AA192" i="2"/>
  <c r="Y192" i="2"/>
  <c r="W192" i="2"/>
  <c r="BK192" i="2"/>
  <c r="N192" i="2"/>
  <c r="BE192" i="2"/>
  <c r="BI186" i="2"/>
  <c r="BH186" i="2"/>
  <c r="BG186" i="2"/>
  <c r="BF186" i="2"/>
  <c r="AA186" i="2"/>
  <c r="Y186" i="2"/>
  <c r="W186" i="2"/>
  <c r="BK186" i="2"/>
  <c r="N186" i="2"/>
  <c r="BE186" i="2"/>
  <c r="BI175" i="2"/>
  <c r="BH175" i="2"/>
  <c r="BG175" i="2"/>
  <c r="BF175" i="2"/>
  <c r="AA175" i="2"/>
  <c r="Y175" i="2"/>
  <c r="W175" i="2"/>
  <c r="BK175" i="2"/>
  <c r="N175" i="2"/>
  <c r="BE175" i="2"/>
  <c r="BI166" i="2"/>
  <c r="BH166" i="2"/>
  <c r="BG166" i="2"/>
  <c r="BF166" i="2"/>
  <c r="AA166" i="2"/>
  <c r="Y166" i="2"/>
  <c r="W166" i="2"/>
  <c r="BK166" i="2"/>
  <c r="N166" i="2"/>
  <c r="BE166" i="2"/>
  <c r="BI160" i="2"/>
  <c r="BH160" i="2"/>
  <c r="BG160" i="2"/>
  <c r="BF160" i="2"/>
  <c r="AA160" i="2"/>
  <c r="Y160" i="2"/>
  <c r="W160" i="2"/>
  <c r="BK160" i="2"/>
  <c r="N160" i="2"/>
  <c r="BE160" i="2"/>
  <c r="BI154" i="2"/>
  <c r="BH154" i="2"/>
  <c r="BG154" i="2"/>
  <c r="BF154" i="2"/>
  <c r="AA154" i="2"/>
  <c r="Y154" i="2"/>
  <c r="W154" i="2"/>
  <c r="BK154" i="2"/>
  <c r="N154" i="2"/>
  <c r="BE154" i="2"/>
  <c r="BI148" i="2"/>
  <c r="BH148" i="2"/>
  <c r="BG148" i="2"/>
  <c r="BF148" i="2"/>
  <c r="AA148" i="2"/>
  <c r="Y148" i="2"/>
  <c r="W148" i="2"/>
  <c r="BK148" i="2"/>
  <c r="N148" i="2"/>
  <c r="BE148" i="2"/>
  <c r="BI143" i="2"/>
  <c r="BH143" i="2"/>
  <c r="BG143" i="2"/>
  <c r="BF143" i="2"/>
  <c r="AA143" i="2"/>
  <c r="Y143" i="2"/>
  <c r="W143" i="2"/>
  <c r="BK143" i="2"/>
  <c r="N143" i="2"/>
  <c r="BE143" i="2"/>
  <c r="BI137" i="2"/>
  <c r="BH137" i="2"/>
  <c r="BG137" i="2"/>
  <c r="BF137" i="2"/>
  <c r="AA137" i="2"/>
  <c r="Y137" i="2"/>
  <c r="W137" i="2"/>
  <c r="BK137" i="2"/>
  <c r="N137" i="2"/>
  <c r="BE137" i="2"/>
  <c r="BI131" i="2"/>
  <c r="BH131" i="2"/>
  <c r="BG131" i="2"/>
  <c r="BF131" i="2"/>
  <c r="AA131" i="2"/>
  <c r="Y131" i="2"/>
  <c r="W131" i="2"/>
  <c r="BK131" i="2"/>
  <c r="N131" i="2"/>
  <c r="BE131" i="2"/>
  <c r="BI122" i="2"/>
  <c r="BH122" i="2"/>
  <c r="BG122" i="2"/>
  <c r="BF122" i="2"/>
  <c r="AA122" i="2"/>
  <c r="Y122" i="2"/>
  <c r="W122" i="2"/>
  <c r="BK122" i="2"/>
  <c r="N122" i="2"/>
  <c r="BE122" i="2"/>
  <c r="BI117" i="2"/>
  <c r="H36" i="2"/>
  <c r="BD88" i="1" s="1"/>
  <c r="BD87" i="1" s="1"/>
  <c r="W35" i="1" s="1"/>
  <c r="BH117" i="2"/>
  <c r="H35" i="2" s="1"/>
  <c r="BC88" i="1" s="1"/>
  <c r="BG117" i="2"/>
  <c r="H34" i="2"/>
  <c r="BB88" i="1" s="1"/>
  <c r="BB87" i="1" s="1"/>
  <c r="BF117" i="2"/>
  <c r="M33" i="2" s="1"/>
  <c r="AW88" i="1" s="1"/>
  <c r="AA117" i="2"/>
  <c r="AA116" i="2"/>
  <c r="AA115" i="2" s="1"/>
  <c r="Y117" i="2"/>
  <c r="Y116" i="2" s="1"/>
  <c r="Y115" i="2" s="1"/>
  <c r="W117" i="2"/>
  <c r="W116" i="2"/>
  <c r="W115" i="2" s="1"/>
  <c r="AU88" i="1" s="1"/>
  <c r="BK117" i="2"/>
  <c r="BK116" i="2"/>
  <c r="N116" i="2" s="1"/>
  <c r="N89" i="2" s="1"/>
  <c r="BK115" i="2"/>
  <c r="N115" i="2" s="1"/>
  <c r="N88" i="2" s="1"/>
  <c r="N117" i="2"/>
  <c r="BE117" i="2"/>
  <c r="M32" i="2" s="1"/>
  <c r="AV88" i="1" s="1"/>
  <c r="AT88" i="1" s="1"/>
  <c r="F109" i="2"/>
  <c r="F107" i="2"/>
  <c r="M28" i="2"/>
  <c r="AS88" i="1"/>
  <c r="F81" i="2"/>
  <c r="F79" i="2"/>
  <c r="O21" i="2"/>
  <c r="E21" i="2"/>
  <c r="M112" i="2" s="1"/>
  <c r="O20" i="2"/>
  <c r="O18" i="2"/>
  <c r="E18" i="2"/>
  <c r="M111" i="2"/>
  <c r="M83" i="2"/>
  <c r="O17" i="2"/>
  <c r="O15" i="2"/>
  <c r="E15" i="2"/>
  <c r="F112" i="2" s="1"/>
  <c r="O14" i="2"/>
  <c r="O12" i="2"/>
  <c r="E12" i="2"/>
  <c r="F111" i="2"/>
  <c r="F83" i="2"/>
  <c r="O11" i="2"/>
  <c r="O9" i="2"/>
  <c r="M109" i="2"/>
  <c r="M81" i="2"/>
  <c r="F6" i="2"/>
  <c r="F106" i="2" s="1"/>
  <c r="F78" i="2"/>
  <c r="AK27" i="1"/>
  <c r="AS87" i="1"/>
  <c r="AT95" i="1"/>
  <c r="AT94" i="1"/>
  <c r="AT93" i="1"/>
  <c r="AN93" i="1" s="1"/>
  <c r="AT91" i="1"/>
  <c r="AT90" i="1"/>
  <c r="AM83" i="1"/>
  <c r="L83" i="1"/>
  <c r="AM82" i="1"/>
  <c r="L82" i="1"/>
  <c r="AM80" i="1"/>
  <c r="L80" i="1"/>
  <c r="L78" i="1"/>
  <c r="L77" i="1"/>
  <c r="M27" i="2" l="1"/>
  <c r="M30" i="2" s="1"/>
  <c r="L98" i="2"/>
  <c r="W33" i="1"/>
  <c r="AX87" i="1"/>
  <c r="M84" i="2"/>
  <c r="M32" i="3"/>
  <c r="AV89" i="1" s="1"/>
  <c r="H32" i="3"/>
  <c r="AZ89" i="1" s="1"/>
  <c r="F84" i="2"/>
  <c r="H32" i="2"/>
  <c r="AZ88" i="1" s="1"/>
  <c r="H33" i="2"/>
  <c r="BA88" i="1" s="1"/>
  <c r="F84" i="3"/>
  <c r="BK114" i="3"/>
  <c r="N114" i="3" s="1"/>
  <c r="N88" i="3" s="1"/>
  <c r="M33" i="3"/>
  <c r="AW89" i="1" s="1"/>
  <c r="H33" i="3"/>
  <c r="BA89" i="1" s="1"/>
  <c r="H35" i="3"/>
  <c r="BC89" i="1" s="1"/>
  <c r="BC87" i="1" s="1"/>
  <c r="L96" i="4"/>
  <c r="M27" i="4"/>
  <c r="M30" i="4" s="1"/>
  <c r="BK115" i="5"/>
  <c r="N115" i="5" s="1"/>
  <c r="N88" i="5" s="1"/>
  <c r="N167" i="5"/>
  <c r="N90" i="5" s="1"/>
  <c r="H32" i="4"/>
  <c r="AZ90" i="1" s="1"/>
  <c r="H33" i="4"/>
  <c r="BA90" i="1" s="1"/>
  <c r="H32" i="5"/>
  <c r="AZ91" i="1" s="1"/>
  <c r="H33" i="5"/>
  <c r="BA91" i="1" s="1"/>
  <c r="M32" i="6"/>
  <c r="AV92" i="1" s="1"/>
  <c r="H32" i="6"/>
  <c r="AZ92" i="1" s="1"/>
  <c r="F78" i="7"/>
  <c r="M84" i="7"/>
  <c r="M27" i="9"/>
  <c r="M30" i="9" s="1"/>
  <c r="L97" i="9"/>
  <c r="BK113" i="6"/>
  <c r="N113" i="6" s="1"/>
  <c r="N88" i="6" s="1"/>
  <c r="W113" i="6"/>
  <c r="AU92" i="1" s="1"/>
  <c r="AU87" i="1" s="1"/>
  <c r="AA113" i="6"/>
  <c r="M33" i="6"/>
  <c r="AW92" i="1" s="1"/>
  <c r="H33" i="6"/>
  <c r="BA92" i="1" s="1"/>
  <c r="H35" i="6"/>
  <c r="BC92" i="1" s="1"/>
  <c r="M27" i="8"/>
  <c r="M30" i="8" s="1"/>
  <c r="L93" i="8"/>
  <c r="H32" i="7"/>
  <c r="AZ93" i="1" s="1"/>
  <c r="H33" i="7"/>
  <c r="BA93" i="1" s="1"/>
  <c r="H32" i="8"/>
  <c r="AZ94" i="1" s="1"/>
  <c r="H33" i="8"/>
  <c r="BA94" i="1" s="1"/>
  <c r="H32" i="9"/>
  <c r="AZ95" i="1" s="1"/>
  <c r="H33" i="9"/>
  <c r="BA95" i="1" s="1"/>
  <c r="W34" i="1" l="1"/>
  <c r="AY87" i="1"/>
  <c r="AG94" i="1"/>
  <c r="AN94" i="1" s="1"/>
  <c r="L38" i="8"/>
  <c r="M27" i="6"/>
  <c r="M30" i="6" s="1"/>
  <c r="L96" i="6"/>
  <c r="AG95" i="1"/>
  <c r="AN95" i="1" s="1"/>
  <c r="L38" i="9"/>
  <c r="AT92" i="1"/>
  <c r="L98" i="5"/>
  <c r="M27" i="5"/>
  <c r="M30" i="5" s="1"/>
  <c r="M27" i="3"/>
  <c r="M30" i="3" s="1"/>
  <c r="L97" i="3"/>
  <c r="BA87" i="1"/>
  <c r="AT89" i="1"/>
  <c r="L38" i="4"/>
  <c r="AG90" i="1"/>
  <c r="AN90" i="1" s="1"/>
  <c r="AZ87" i="1"/>
  <c r="AG88" i="1"/>
  <c r="L38" i="2"/>
  <c r="W31" i="1" l="1"/>
  <c r="AV87" i="1"/>
  <c r="W32" i="1"/>
  <c r="AW87" i="1"/>
  <c r="AK32" i="1" s="1"/>
  <c r="AG89" i="1"/>
  <c r="AN89" i="1" s="1"/>
  <c r="L38" i="3"/>
  <c r="AN88" i="1"/>
  <c r="L38" i="5"/>
  <c r="AG91" i="1"/>
  <c r="AN91" i="1" s="1"/>
  <c r="AG92" i="1"/>
  <c r="AN92" i="1" s="1"/>
  <c r="L38" i="6"/>
  <c r="AK31" i="1" l="1"/>
  <c r="AT87" i="1"/>
  <c r="AG87" i="1"/>
  <c r="AG99" i="1" l="1"/>
  <c r="AK26" i="1"/>
  <c r="AK29" i="1" s="1"/>
  <c r="AK37" i="1" s="1"/>
  <c r="AN87" i="1"/>
  <c r="AN99" i="1" s="1"/>
</calcChain>
</file>

<file path=xl/sharedStrings.xml><?xml version="1.0" encoding="utf-8"?>
<sst xmlns="http://schemas.openxmlformats.org/spreadsheetml/2006/main" count="14902" uniqueCount="1658">
  <si>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</si>
  <si>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</si>
  <si>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</si>
  <si>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</si>
  <si>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</si>
  <si>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</si>
  <si>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</si>
  <si>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</si>
  <si>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</si>
  <si>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</si>
  <si>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</si>
  <si>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</si>
  <si>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</si>
  <si>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</si>
  <si>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Kód:</t>
  </si>
  <si>
    <t>CM002VV</t>
  </si>
  <si>
    <t>Stavba:</t>
  </si>
  <si>
    <t>Pardubice - Černá za Bory malá okružní křižovatka silnic II/322 a III/2983</t>
  </si>
  <si>
    <t>JKSO:</t>
  </si>
  <si>
    <t/>
  </si>
  <si>
    <t>CC-CZ:</t>
  </si>
  <si>
    <t>Místo:</t>
  </si>
  <si>
    <t xml:space="preserve"> </t>
  </si>
  <si>
    <t>Datum:</t>
  </si>
  <si>
    <t>19. 11. 2018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</si>
  <si>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</si>
  <si>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</si>
  <si>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</si>
  <si>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</si>
  <si>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</si>
  <si>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</si>
  <si>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</si>
  <si>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</si>
  <si>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</si>
  <si>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</si>
  <si>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</si>
  <si>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</si>
  <si>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</si>
  <si>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</si>
  <si>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</si>
  <si>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</si>
  <si>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</si>
  <si>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</si>
  <si>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</si>
  <si>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</si>
  <si>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</si>
  <si>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</si>
  <si>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</si>
  <si>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</si>
  <si>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</si>
  <si>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</si>
  <si>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</si>
  <si>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</si>
  <si>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</si>
  <si>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</si>
  <si>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</si>
  <si>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</si>
  <si>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</si>
  <si>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</si>
  <si>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</si>
  <si>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</si>
  <si>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</si>
  <si>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</si>
  <si>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</si>
  <si>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</si>
  <si>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</si>
  <si>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</si>
  <si>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</si>
  <si>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</si>
  <si>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</si>
  <si>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</si>
  <si>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</si>
  <si>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</si>
  <si>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</si>
  <si>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</si>
  <si>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{a52e8dd8-2c7c-446a-a69c-b091d56c8b45}</t>
  </si>
  <si>
    <t>{00000000-0000-0000-0000-000000000000}</t>
  </si>
  <si>
    <t>/</t>
  </si>
  <si>
    <t>SO 01</t>
  </si>
  <si>
    <t>Příprava staveniště</t>
  </si>
  <si>
    <t>1</t>
  </si>
  <si>
    <t>{9c636339-3fa9-443a-8f27-6d33a3da2894}</t>
  </si>
  <si>
    <t>SO 101</t>
  </si>
  <si>
    <t>Okružní křižovatka</t>
  </si>
  <si>
    <t>{b0ac30a7-fa84-43f5-b2e4-e70d3bc37be0}</t>
  </si>
  <si>
    <t>SO 102</t>
  </si>
  <si>
    <t>Zálivy BUS, chodníky a sjezdy</t>
  </si>
  <si>
    <t>{8a4863b7-0759-4f68-99ee-bc722d7b10bc}</t>
  </si>
  <si>
    <t>SO 301</t>
  </si>
  <si>
    <t>Odvodnění povrchových vod</t>
  </si>
  <si>
    <t>{5f8a867d-87c6-490c-ac4d-da0fca6fafb6}</t>
  </si>
  <si>
    <t>SO 402</t>
  </si>
  <si>
    <t>Úpravy Telefonica O2</t>
  </si>
  <si>
    <t>{151c3357-8cf9-48f7-9cdd-c1e5e4f09064}</t>
  </si>
  <si>
    <t>SO 801</t>
  </si>
  <si>
    <t>Vegetační úpravy</t>
  </si>
  <si>
    <t>{654625ec-87e5-40fb-b408-6dc564626211}</t>
  </si>
  <si>
    <t>SO 000</t>
  </si>
  <si>
    <t>Vedlejší a ostaní náklady stavby</t>
  </si>
  <si>
    <t>{d6535cc0-3e91-489b-8942-a42ff243683b}</t>
  </si>
  <si>
    <t>SO 401</t>
  </si>
  <si>
    <t>Veřejné osvětlení</t>
  </si>
  <si>
    <t>{fe56df49-75a9-4b73-8eef-aa4df57500a0}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</si>
  <si>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</si>
  <si>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</si>
  <si>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</si>
  <si>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</si>
  <si>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</si>
  <si>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</si>
  <si>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</si>
  <si>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</si>
  <si>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</si>
  <si>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B3</t>
  </si>
  <si>
    <t>17,97</t>
  </si>
  <si>
    <t>2</t>
  </si>
  <si>
    <t>-1</t>
  </si>
  <si>
    <t>B4</t>
  </si>
  <si>
    <t>57,6</t>
  </si>
  <si>
    <t>KRYCÍ LIST ROZPOČTU</t>
  </si>
  <si>
    <t>C4</t>
  </si>
  <si>
    <t>B9</t>
  </si>
  <si>
    <t>C9</t>
  </si>
  <si>
    <t>36</t>
  </si>
  <si>
    <t>Objekt:</t>
  </si>
  <si>
    <t>SO 01 - Příprava staveniště</t>
  </si>
  <si>
    <t>B13</t>
  </si>
  <si>
    <t>4,97</t>
  </si>
  <si>
    <t>B16</t>
  </si>
  <si>
    <t>120</t>
  </si>
  <si>
    <t>B19</t>
  </si>
  <si>
    <t>3</t>
  </si>
  <si>
    <t>C19</t>
  </si>
  <si>
    <t>D19</t>
  </si>
  <si>
    <t>E19</t>
  </si>
  <si>
    <t>F19</t>
  </si>
  <si>
    <t>G19</t>
  </si>
  <si>
    <t>H19</t>
  </si>
  <si>
    <t>I19</t>
  </si>
  <si>
    <t>J19</t>
  </si>
  <si>
    <t>B20</t>
  </si>
  <si>
    <t>28,1</t>
  </si>
  <si>
    <t>B22</t>
  </si>
  <si>
    <t>C22</t>
  </si>
  <si>
    <t>D22</t>
  </si>
  <si>
    <t>E22</t>
  </si>
  <si>
    <t>F22</t>
  </si>
  <si>
    <t>G22</t>
  </si>
  <si>
    <t>H22</t>
  </si>
  <si>
    <t>I22</t>
  </si>
  <si>
    <t>Náklady z rozpočtu</t>
  </si>
  <si>
    <t>J22</t>
  </si>
  <si>
    <t>Ostatní náklady</t>
  </si>
  <si>
    <t>B25</t>
  </si>
  <si>
    <t>B29</t>
  </si>
  <si>
    <t>27,98</t>
  </si>
  <si>
    <t>C29</t>
  </si>
  <si>
    <t>54,9</t>
  </si>
  <si>
    <t>D29</t>
  </si>
  <si>
    <t>11,76</t>
  </si>
  <si>
    <t>B32</t>
  </si>
  <si>
    <t>75,71</t>
  </si>
  <si>
    <t>REKAPITULACE ROZPOČTU</t>
  </si>
  <si>
    <t>Kód - Popis</t>
  </si>
  <si>
    <t>Cena celkem [CZK]</t>
  </si>
  <si>
    <t>1) Náklady z rozpočtu</t>
  </si>
  <si>
    <t>1 - Zemní práce</t>
  </si>
  <si>
    <t>741 - Elektroinstalace - silnoproud</t>
  </si>
  <si>
    <t>8 - Trubní vedení</t>
  </si>
  <si>
    <t>9 - Ostatní konstrukce a práce, bourání</t>
  </si>
  <si>
    <t>N01 - Nepojmenovaný díl</t>
  </si>
  <si>
    <t>OST - Ostatní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</si>
  <si>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</si>
  <si>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</si>
  <si>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</si>
  <si>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</si>
  <si>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</si>
  <si>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</si>
  <si>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</si>
  <si>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</si>
  <si>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</si>
  <si>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</si>
  <si>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</si>
  <si>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</si>
  <si>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</si>
  <si>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</si>
  <si>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</si>
  <si>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4</t>
  </si>
  <si>
    <t>ROZPOCET</t>
  </si>
  <si>
    <t>K</t>
  </si>
  <si>
    <t>112014.3</t>
  </si>
  <si>
    <t>KÁCENÍ STROMŮ D KMENE DO 0,5M S ODSTRANĚNÍM PAŘEZŮ, ODVOZ DO 16KM</t>
  </si>
  <si>
    <t>KUS</t>
  </si>
  <si>
    <t>986380380</t>
  </si>
  <si>
    <t>"Kácení stromu  pr. 40cm v trase přeložky kabelu SŽDC</t>
  </si>
  <si>
    <t>VV</t>
  </si>
  <si>
    <t>"Dle příloh PD: 1, 4</t>
  </si>
  <si>
    <t>A12</t>
  </si>
  <si>
    <t>B12</t>
  </si>
  <si>
    <t>"Celkem: "A12</t>
  </si>
  <si>
    <t>113136</t>
  </si>
  <si>
    <t>ODSTRANĚNÍ KRYTU ZPEVNĚNÝCH PLOCH S ASFALT POJIVEM, ODVOZ DO 12KM</t>
  </si>
  <si>
    <t>M3</t>
  </si>
  <si>
    <t>-1015941043</t>
  </si>
  <si>
    <t>"Vybourání krytu cyklostezky a příjezdu k bývalému strážnímu domku</t>
  </si>
  <si>
    <t>"Dle příloh PD: 1, 2</t>
  </si>
  <si>
    <t>"odměřená plocha z výkresu x tloušťka</t>
  </si>
  <si>
    <t>"cyklostezka</t>
  </si>
  <si>
    <t>A3</t>
  </si>
  <si>
    <t>210.3*0.1</t>
  </si>
  <si>
    <t>"příjez k strážnímu domku</t>
  </si>
  <si>
    <t>119.8*0.15</t>
  </si>
  <si>
    <t>C3</t>
  </si>
  <si>
    <t>"Celkem: "A3+B3</t>
  </si>
  <si>
    <t>11328</t>
  </si>
  <si>
    <t>ODSTRANĚNÍ PŘÍKOPŮ A RIGOLŮ Z PŘÍKOPOVÝCH TVÁRNIC</t>
  </si>
  <si>
    <t>M2</t>
  </si>
  <si>
    <t>-577874726</t>
  </si>
  <si>
    <t>"Odstranění zpevněného příkopu z příkopových tvárnice, včetně odvozu na skládku 10km</t>
  </si>
  <si>
    <t>"odhad</t>
  </si>
  <si>
    <t>A11</t>
  </si>
  <si>
    <t>24.5</t>
  </si>
  <si>
    <t>B11</t>
  </si>
  <si>
    <t>"Celkem: "A11</t>
  </si>
  <si>
    <t>11332A</t>
  </si>
  <si>
    <t>ODSTRANĚNÍ PODKLADŮ ZPEVNĚNÝCH PLOCH Z KAMENIVA NESTMELENÉHO - BEZ DOPRAVY</t>
  </si>
  <si>
    <t>-730069368</t>
  </si>
  <si>
    <t>"Odstranění štěrkové podkladní vrstvy tl. 200mm rušené větve cyklostezky</t>
  </si>
  <si>
    <t>"plocha odměřená z výkresu x tloušťka vrstvy</t>
  </si>
  <si>
    <t>A8</t>
  </si>
  <si>
    <t>210.3*0.2</t>
  </si>
  <si>
    <t>B8</t>
  </si>
  <si>
    <t>"Celkem: "A8</t>
  </si>
  <si>
    <t>5</t>
  </si>
  <si>
    <t>11332B</t>
  </si>
  <si>
    <t>ODSTRANĚNÍ PODKLADŮ ZPEVNĚNÝCH PLOCH Z KAMENIVA NESTMELENÉHO - DOPRAVA</t>
  </si>
  <si>
    <t>TKM</t>
  </si>
  <si>
    <t>633452672</t>
  </si>
  <si>
    <t>"Doprava na skládku materilu podkladní vrstvy cyklostezky</t>
  </si>
  <si>
    <t>"z pol. 11332A</t>
  </si>
  <si>
    <t>A2</t>
  </si>
  <si>
    <t>42.06*1.8*10</t>
  </si>
  <si>
    <t>B2</t>
  </si>
  <si>
    <t>"Celkem: "A2</t>
  </si>
  <si>
    <t>6</t>
  </si>
  <si>
    <t>113336</t>
  </si>
  <si>
    <t>ODSTRAN PODKL ZPEVNĚNÝCH PLOCH S ASFALT POJIVEM, ODVOZ DO 12KM</t>
  </si>
  <si>
    <t>-219819500</t>
  </si>
  <si>
    <t>"Vybourání středu okružní křižovatky</t>
  </si>
  <si>
    <t>A6</t>
  </si>
  <si>
    <t>84.8*0.15</t>
  </si>
  <si>
    <t>B6</t>
  </si>
  <si>
    <t>"Celkem: "A6</t>
  </si>
  <si>
    <t>7</t>
  </si>
  <si>
    <t>11352A</t>
  </si>
  <si>
    <t>ODSTRANĚNÍ CHODNÍKOVÝCH OBRUBNÍKŮ BETONOVÝCH - BEZ DOPRAVY</t>
  </si>
  <si>
    <t>M</t>
  </si>
  <si>
    <t>321879344</t>
  </si>
  <si>
    <t>"Odstranění obrubníků cyklostezky</t>
  </si>
  <si>
    <t>"Délka odměřená z výkresu</t>
  </si>
  <si>
    <t>A10</t>
  </si>
  <si>
    <t>122</t>
  </si>
  <si>
    <t>B10</t>
  </si>
  <si>
    <t>"Celkem: "A10</t>
  </si>
  <si>
    <t>8</t>
  </si>
  <si>
    <t>11352B</t>
  </si>
  <si>
    <t>ODSTRANĚNÍ CHODNÍKOVÝCH OBRUBNÍKŮ BETONOVÝCH - DOPRAVA</t>
  </si>
  <si>
    <t>-725547122</t>
  </si>
  <si>
    <t>"Odvoz vybouraných obrub na skládku</t>
  </si>
  <si>
    <t>"z pol. 11352A</t>
  </si>
  <si>
    <t>"délka x plocha příčného řezu x obj. hmotnost xvzdálenost skládky</t>
  </si>
  <si>
    <t>A7</t>
  </si>
  <si>
    <t>122*(0.15*0.25+0.15)*2.4*10</t>
  </si>
  <si>
    <t>B7</t>
  </si>
  <si>
    <t>"Celkem: "A7</t>
  </si>
  <si>
    <t>9</t>
  </si>
  <si>
    <t>113726</t>
  </si>
  <si>
    <t>FRÉZOVÁNÍ ZPEVNĚNÝCH PLOCH ASFALTOVÝCH, ODVOZ DO 12KM</t>
  </si>
  <si>
    <t>1949617327</t>
  </si>
  <si>
    <t>"Frézování krytu vozovky tl. 100mm</t>
  </si>
  <si>
    <t>"Dle příloh Pd: 1, 2</t>
  </si>
  <si>
    <t>"odfrézování tl. 10cm</t>
  </si>
  <si>
    <t>A13</t>
  </si>
  <si>
    <t>2257.3*0.1</t>
  </si>
  <si>
    <t>"výběhy - odfrézování tl. 5cm</t>
  </si>
  <si>
    <t>(8.8*3.0+10*(3.0+6.5)/2+8.5*3.0)*0.05</t>
  </si>
  <si>
    <t>C13</t>
  </si>
  <si>
    <t>"Celkem: "A13+B13</t>
  </si>
  <si>
    <t>10</t>
  </si>
  <si>
    <t>13273A</t>
  </si>
  <si>
    <t>HLOUBENÍ RÝH ŠÍŘ DO 2M PAŽ I NEPAŽ TŘ. I - BEZ DOPRAVY</t>
  </si>
  <si>
    <t>1147085203</t>
  </si>
  <si>
    <t>"Rýhy pro přeložky a ochranu sítí</t>
  </si>
  <si>
    <t>"šířka x výška x délka</t>
  </si>
  <si>
    <t>"prodloužení chrániček plynovodu - odhad</t>
  </si>
  <si>
    <t>A4</t>
  </si>
  <si>
    <t>0.8*1.5*(7+20)</t>
  </si>
  <si>
    <t>"obnažení kabelů SŽDC</t>
  </si>
  <si>
    <t>0.6*0.8*120</t>
  </si>
  <si>
    <t>"rýhy pro novou trasu kabelů SŽDC</t>
  </si>
  <si>
    <t>D4</t>
  </si>
  <si>
    <t>"Celkem: "A4+B4+C4</t>
  </si>
  <si>
    <t>11</t>
  </si>
  <si>
    <t>13273B</t>
  </si>
  <si>
    <t>HLOUBENÍ RÝH ŠÍŘ DO 2M PAŽ I NEPAŽ TŘ. I - DOPRAVA</t>
  </si>
  <si>
    <t>M3KM</t>
  </si>
  <si>
    <t>318965550</t>
  </si>
  <si>
    <t>"Doprava přebytečné zeminy z výkopů rýh pro ochranu a překládku sítí na skládku</t>
  </si>
  <si>
    <t>"Dle příloh PD: 1, 2, 3</t>
  </si>
  <si>
    <t>"(objem výkopů - objem zásypů)* vzdálenost na skládku</t>
  </si>
  <si>
    <t>A1</t>
  </si>
  <si>
    <t>(147.6-119.52)*10</t>
  </si>
  <si>
    <t>B1</t>
  </si>
  <si>
    <t>"Celkem: "A1</t>
  </si>
  <si>
    <t>12</t>
  </si>
  <si>
    <t>17411</t>
  </si>
  <si>
    <t>ZÁSYP JAM A RÝH ZEMINOU SE ZHUTNĚNÍM</t>
  </si>
  <si>
    <t>-1528067853</t>
  </si>
  <si>
    <t>"Zpětný zásyp rýhy pro přeložky a ochranu sítí</t>
  </si>
  <si>
    <t>A9</t>
  </si>
  <si>
    <t>0.8*1.2*(7+20)</t>
  </si>
  <si>
    <t>0.6*0.5*120</t>
  </si>
  <si>
    <t>D9</t>
  </si>
  <si>
    <t>"Celkem: "A9+B9+C9</t>
  </si>
  <si>
    <t>13</t>
  </si>
  <si>
    <t>17581</t>
  </si>
  <si>
    <t>OBSYP POTRUBÍ A OBJEKTŮ Z NAKUPOVANÝCH MATERIÁLŮ</t>
  </si>
  <si>
    <t>399954762</t>
  </si>
  <si>
    <t>"Obsyp kabelových žlabů překládaných kabelů SŽDC</t>
  </si>
  <si>
    <t>"materiál s Dmax=4mm</t>
  </si>
  <si>
    <t>A5</t>
  </si>
  <si>
    <t>0.6*0.3*120</t>
  </si>
  <si>
    <t>B5</t>
  </si>
  <si>
    <t>"Celkem: "A5</t>
  </si>
  <si>
    <t>23</t>
  </si>
  <si>
    <t>742Z91.R</t>
  </si>
  <si>
    <t>PŘELOŽENÍ KABELOVÉHO VEDENÍ NN BEZ PŘERUŠENÍ KABELU</t>
  </si>
  <si>
    <t>-1674879160</t>
  </si>
  <si>
    <t>"Přeložení kabelů SŽDC do nové trasy</t>
  </si>
  <si>
    <t>"TKK</t>
  </si>
  <si>
    <t>A25</t>
  </si>
  <si>
    <t>"DK</t>
  </si>
  <si>
    <t>C25</t>
  </si>
  <si>
    <t>"Celkem: "A25+B25</t>
  </si>
  <si>
    <t>24</t>
  </si>
  <si>
    <t>743Z11</t>
  </si>
  <si>
    <t>DEMONTÁŽ OSVĚTLOVACÍHO STOŽÁRU ULIČNÍHO VÝŠKY DO 15 M</t>
  </si>
  <si>
    <t>-67456104</t>
  </si>
  <si>
    <t>"Demontáž stožáru VO u cyklostezly</t>
  </si>
  <si>
    <t>A27</t>
  </si>
  <si>
    <t>B27</t>
  </si>
  <si>
    <t>"Celkem: "A27</t>
  </si>
  <si>
    <t>25</t>
  </si>
  <si>
    <t>743Z31</t>
  </si>
  <si>
    <t>DEMONTÁŽ ELEKTROVÝZBROJE OSVĚTLOVACÍHO STOŽÁRU VÝŠKY DO 15 M</t>
  </si>
  <si>
    <t>1996566286</t>
  </si>
  <si>
    <t>A23</t>
  </si>
  <si>
    <t>B23</t>
  </si>
  <si>
    <t>"Celkem: "A23</t>
  </si>
  <si>
    <t>26</t>
  </si>
  <si>
    <t>743Z35</t>
  </si>
  <si>
    <t>DEMONTÁŽ SVÍTIDLA Z OSVĚTLOVACÍHO STOŽÁRU VÝŠKY DO 15 M</t>
  </si>
  <si>
    <t>-1851984539</t>
  </si>
  <si>
    <t>A26</t>
  </si>
  <si>
    <t>B26</t>
  </si>
  <si>
    <t>"Celkem: "A26</t>
  </si>
  <si>
    <t>27</t>
  </si>
  <si>
    <t>74E855</t>
  </si>
  <si>
    <t>ODVOZ ZDEMONTOVANÉHO MATERIÁLU VČETNĚ KABELU NA SKLÁDKU, RECYKLACI NEBO JINÉ URČENÉ MÍSTO</t>
  </si>
  <si>
    <t>1033621468</t>
  </si>
  <si>
    <t>"Odvoz zdemontovaného materiálu ze stožáru VO do areálu správce, 5km</t>
  </si>
  <si>
    <t>A24</t>
  </si>
  <si>
    <t>1*5</t>
  </si>
  <si>
    <t>B24</t>
  </si>
  <si>
    <t>"Celkem: "A24</t>
  </si>
  <si>
    <t>14</t>
  </si>
  <si>
    <t>87733</t>
  </si>
  <si>
    <t>CHRÁNIČKY PŮLENÉ Z TRUB PLAST DN DO 150MM</t>
  </si>
  <si>
    <t>-1540599516</t>
  </si>
  <si>
    <t>"Prodloužení chrániček plynovodu</t>
  </si>
  <si>
    <t>A14</t>
  </si>
  <si>
    <t>7+20</t>
  </si>
  <si>
    <t>B14</t>
  </si>
  <si>
    <t>"Celkem: "A14</t>
  </si>
  <si>
    <t>899309</t>
  </si>
  <si>
    <t>DOPLŇKY NA POTRUBÍ - VÝSTRAŽNÁ FÓLIE</t>
  </si>
  <si>
    <t>657109487</t>
  </si>
  <si>
    <t>"Výstražná fólie ve výkopu inženýrských sítí</t>
  </si>
  <si>
    <t>"prodloužení chráničky plynovodu</t>
  </si>
  <si>
    <t>A16</t>
  </si>
  <si>
    <t>"přeložka kabelů SŽDC</t>
  </si>
  <si>
    <t>C16</t>
  </si>
  <si>
    <t>"Celkem: "A16+B16</t>
  </si>
  <si>
    <t>16</t>
  </si>
  <si>
    <t>899522</t>
  </si>
  <si>
    <t>OBETONOVÁNÍ POTRUBÍ Z PROSTÉHO BETONU DO C12/15 (B15)</t>
  </si>
  <si>
    <t>-2070013167</t>
  </si>
  <si>
    <t>"Prodloužení chrániček plynovodu - obetonování</t>
  </si>
  <si>
    <t>"Dle příloh PD: 1, 2 odhad</t>
  </si>
  <si>
    <t>A15</t>
  </si>
  <si>
    <t>(7+20)*0.8*0.3</t>
  </si>
  <si>
    <t>B15</t>
  </si>
  <si>
    <t>"Celkem: "A15</t>
  </si>
  <si>
    <t>17</t>
  </si>
  <si>
    <t>911CA3</t>
  </si>
  <si>
    <t>SVODIDLO BETON, ÚROVEŇ ZADRŽ N2 VÝŠ 0,8M - DEMONTÁŽ S PŘESUNEM</t>
  </si>
  <si>
    <t>-1345097227</t>
  </si>
  <si>
    <t>"Snesení betonových svodidel v nároží křižovatky, odvoz do areálu SÚS Doubravice</t>
  </si>
  <si>
    <t>A18</t>
  </si>
  <si>
    <t>B18</t>
  </si>
  <si>
    <t>"Celkem: "A18</t>
  </si>
  <si>
    <t>18</t>
  </si>
  <si>
    <t>914123</t>
  </si>
  <si>
    <t>DOPRAVNÍ ZNAČKY ZÁKLADNÍ VELIKOSTI OCELOVÉ FÓLIE TŘ 1 - DEMONTÁŽ</t>
  </si>
  <si>
    <t>621914796</t>
  </si>
  <si>
    <t>"Odtranění stávajícího SDZ</t>
  </si>
  <si>
    <t>"P 1</t>
  </si>
  <si>
    <t>A22</t>
  </si>
  <si>
    <t>"B 21a + B20a + E13</t>
  </si>
  <si>
    <t>"2 x IS 3b</t>
  </si>
  <si>
    <t>"A22+E13</t>
  </si>
  <si>
    <t>"IS 16b</t>
  </si>
  <si>
    <t>"C 9a + C9b</t>
  </si>
  <si>
    <t>"P 6</t>
  </si>
  <si>
    <t>"P 1 + E2b</t>
  </si>
  <si>
    <t>"S x IS 3c</t>
  </si>
  <si>
    <t>"B 21a + B 20a + E 13</t>
  </si>
  <si>
    <t>K22</t>
  </si>
  <si>
    <t>"Celkem: "A22+B22+C22+D22+E22+F22+G22+H22+I22+J22</t>
  </si>
  <si>
    <t>19</t>
  </si>
  <si>
    <t>914923</t>
  </si>
  <si>
    <t>SLOUPKY A STOJKY DZ Z OCEL TRUBEK DO PATKY DEMONTÁŽ</t>
  </si>
  <si>
    <t>-658638964</t>
  </si>
  <si>
    <t>A19</t>
  </si>
  <si>
    <t>K19</t>
  </si>
  <si>
    <t>"Celkem: "A19+B19+C19+D19+E19+F19+G19+H19+I19+J19</t>
  </si>
  <si>
    <t>20</t>
  </si>
  <si>
    <t>919111</t>
  </si>
  <si>
    <t>ŘEZÁNÍ ASFALTOVÉHO KRYTU VOZOVEK TL DO 50MM</t>
  </si>
  <si>
    <t>-963874984</t>
  </si>
  <si>
    <t>"Zaříznutí stávající ložné a obrusné vrstvy krytu vozovky v místech napojení nového</t>
  </si>
  <si>
    <t xml:space="preserve">"odměřením z výkresu </t>
  </si>
  <si>
    <t>"ložná vrstva</t>
  </si>
  <si>
    <t>A20</t>
  </si>
  <si>
    <t>8.5+8.8+10</t>
  </si>
  <si>
    <t>"obrusná vrstva</t>
  </si>
  <si>
    <t>8.5+8.8+10.8</t>
  </si>
  <si>
    <t>C20</t>
  </si>
  <si>
    <t>"Celkem: "A20+B20</t>
  </si>
  <si>
    <t>93791R</t>
  </si>
  <si>
    <t>Odstranění kryté zastávky včetně zpevnění a označníku s odvozem do 15km</t>
  </si>
  <si>
    <t>KS</t>
  </si>
  <si>
    <t>-338660453</t>
  </si>
  <si>
    <t>"Kompletní odstranění zastávky, včetně dopravy a poplatků za skládku</t>
  </si>
  <si>
    <t>"Dle příloh PD:, 1, 2</t>
  </si>
  <si>
    <t>A17</t>
  </si>
  <si>
    <t>B17</t>
  </si>
  <si>
    <t>"Celkem: "A17</t>
  </si>
  <si>
    <t>22</t>
  </si>
  <si>
    <t>966346.1</t>
  </si>
  <si>
    <t>BOURÁNÍ PROPUSTŮ Z TRUB DN DO 400MM</t>
  </si>
  <si>
    <t>-93804054</t>
  </si>
  <si>
    <t>"Odstranění zatrubněného sjezdu, včetně zemních prací, odvozu na skládku do 10km, poplatků za likvidaci odpadu</t>
  </si>
  <si>
    <t>A21</t>
  </si>
  <si>
    <t>B21</t>
  </si>
  <si>
    <t>"Celkem: "A21</t>
  </si>
  <si>
    <t>28</t>
  </si>
  <si>
    <t>702111</t>
  </si>
  <si>
    <t>KABELOVÝ ŽLAB ZEMNÍ VČETNĚ KRYTU SVĚTLÉ ŠÍŘKY DO 120 MM</t>
  </si>
  <si>
    <t>-291267384</t>
  </si>
  <si>
    <t>"Kabelový žlab TK1 pro uložení překládaných kabelů SŽDC do nové trasy</t>
  </si>
  <si>
    <t>A28</t>
  </si>
  <si>
    <t>2*120</t>
  </si>
  <si>
    <t>B28</t>
  </si>
  <si>
    <t>"Celkem: "A28</t>
  </si>
  <si>
    <t>29</t>
  </si>
  <si>
    <t>014112</t>
  </si>
  <si>
    <t>POPLATKY ZA SKLÁDKU TYP S-IO (INERTNÍ ODPAD)</t>
  </si>
  <si>
    <t>T</t>
  </si>
  <si>
    <t>-838285035</t>
  </si>
  <si>
    <t>"Skládkovné zemina a kamenivo</t>
  </si>
  <si>
    <t>"z pol. 13273B a 17411</t>
  </si>
  <si>
    <t>A32</t>
  </si>
  <si>
    <t>(147.6-119.52)*1.8</t>
  </si>
  <si>
    <t>42.06*1.8</t>
  </si>
  <si>
    <t>C32</t>
  </si>
  <si>
    <t>"Celkem: "A32+B32</t>
  </si>
  <si>
    <t>30</t>
  </si>
  <si>
    <t>014122</t>
  </si>
  <si>
    <t>POPLATKY ZA SKLÁDKU TYP S-OO (OSTATNÍ ODPAD)</t>
  </si>
  <si>
    <t>510139742</t>
  </si>
  <si>
    <t>"Vybourané asfalty a beton</t>
  </si>
  <si>
    <t>"z pol. 113136</t>
  </si>
  <si>
    <t>A29</t>
  </si>
  <si>
    <t>39*2.2</t>
  </si>
  <si>
    <t>"z pol. 113336</t>
  </si>
  <si>
    <t>12.72*2.2</t>
  </si>
  <si>
    <t>122*(0.15*0.25+0.15)*2.4</t>
  </si>
  <si>
    <t>"z pol. 11328</t>
  </si>
  <si>
    <t>24.5*0.2*2.4</t>
  </si>
  <si>
    <t>E29</t>
  </si>
  <si>
    <t>"Celkem: "A29+B29+C29+D29</t>
  </si>
  <si>
    <t>31</t>
  </si>
  <si>
    <t>014122.1</t>
  </si>
  <si>
    <t>-861815936</t>
  </si>
  <si>
    <t>"Likvidace pařezu a větví z káceného stromu</t>
  </si>
  <si>
    <t>"k pol. 112114.3</t>
  </si>
  <si>
    <t>A30</t>
  </si>
  <si>
    <t>0.8</t>
  </si>
  <si>
    <t>B30</t>
  </si>
  <si>
    <t>"Celkem: "A30</t>
  </si>
  <si>
    <t>32</t>
  </si>
  <si>
    <t>02710</t>
  </si>
  <si>
    <t>POMOC PRÁCE ZŘÍZ NEBO ZAJIŠŤ OBJÍŽĎKY A PŘÍSTUP CESTY</t>
  </si>
  <si>
    <t>KPL</t>
  </si>
  <si>
    <t>478016500</t>
  </si>
  <si>
    <t>"Provedení úpravy propojení ze silnice II/322 na místní účelovou komunikaci a následné uvedení zpět do původního stavu, včetně převedení vody příkopu</t>
  </si>
  <si>
    <t>A31</t>
  </si>
  <si>
    <t>B31</t>
  </si>
  <si>
    <t>"Celkem: "A31</t>
  </si>
  <si>
    <t>4,22</t>
  </si>
  <si>
    <t>8,19</t>
  </si>
  <si>
    <t>D3</t>
  </si>
  <si>
    <t>6,48</t>
  </si>
  <si>
    <t>518,25</t>
  </si>
  <si>
    <t>42,86</t>
  </si>
  <si>
    <t>SO 101 - Okružní křižovatka</t>
  </si>
  <si>
    <t>-117,75</t>
  </si>
  <si>
    <t>-530,66</t>
  </si>
  <si>
    <t>C12</t>
  </si>
  <si>
    <t>-131,2</t>
  </si>
  <si>
    <t>7,5</t>
  </si>
  <si>
    <t>37,5</t>
  </si>
  <si>
    <t>18,66</t>
  </si>
  <si>
    <t>C24</t>
  </si>
  <si>
    <t>-99,4</t>
  </si>
  <si>
    <t>-4,8</t>
  </si>
  <si>
    <t>16,78</t>
  </si>
  <si>
    <t>4,31</t>
  </si>
  <si>
    <t>D32</t>
  </si>
  <si>
    <t>256</t>
  </si>
  <si>
    <t>E32</t>
  </si>
  <si>
    <t>F32</t>
  </si>
  <si>
    <t>G32</t>
  </si>
  <si>
    <t>B36</t>
  </si>
  <si>
    <t>120,14</t>
  </si>
  <si>
    <t>B37</t>
  </si>
  <si>
    <t>C37</t>
  </si>
  <si>
    <t>D37</t>
  </si>
  <si>
    <t>E37</t>
  </si>
  <si>
    <t>F37</t>
  </si>
  <si>
    <t>G37</t>
  </si>
  <si>
    <t>B38</t>
  </si>
  <si>
    <t>C38</t>
  </si>
  <si>
    <t>D38</t>
  </si>
  <si>
    <t>E38</t>
  </si>
  <si>
    <t>F38</t>
  </si>
  <si>
    <t>G38</t>
  </si>
  <si>
    <t>H38</t>
  </si>
  <si>
    <t>B41</t>
  </si>
  <si>
    <t>C41</t>
  </si>
  <si>
    <t>D41</t>
  </si>
  <si>
    <t>E41</t>
  </si>
  <si>
    <t>F41</t>
  </si>
  <si>
    <t>G41</t>
  </si>
  <si>
    <t>2 - Zakládání</t>
  </si>
  <si>
    <t>5 - Komunikace pozemní</t>
  </si>
  <si>
    <t>113763</t>
  </si>
  <si>
    <t>FRÉZOVÁNÍ DRÁŽKY PRŮŘEZU DO 300MM2 V ASFALTOVÉ VOZOVCE</t>
  </si>
  <si>
    <t>1969899849</t>
  </si>
  <si>
    <t>"Drážka pro zálivku - těsnění spáry v místě napojení nového krytu na starý</t>
  </si>
  <si>
    <t>"Dle příloh PD: 1, 3, 8, 9</t>
  </si>
  <si>
    <t>8.5+8.8+10.7</t>
  </si>
  <si>
    <t>121101</t>
  </si>
  <si>
    <t>SEJMUTÍ ORNICE NEBO LESNÍ PŮDY S ODVOZEM DO 1KM</t>
  </si>
  <si>
    <t>-780594087</t>
  </si>
  <si>
    <t>"Srývka ornice v tl. 0,15m na původní zeleni</t>
  </si>
  <si>
    <t>"odvoz na mezideponi, bude použita v rámci SO 811</t>
  </si>
  <si>
    <t>"plocha z výkresu x hloubka</t>
  </si>
  <si>
    <t>159.8*0.15</t>
  </si>
  <si>
    <t>28.1*0.15</t>
  </si>
  <si>
    <t>54.6*0.15</t>
  </si>
  <si>
    <t>43.2*0.15</t>
  </si>
  <si>
    <t>E3</t>
  </si>
  <si>
    <t>"Celkem: "A3+B3+C3+D3</t>
  </si>
  <si>
    <t>123731</t>
  </si>
  <si>
    <t>ODKOP PRO SPOD STAVBU SILNIC A ŽELEZNIC TŘ. I, ODVOZ DO 1KM</t>
  </si>
  <si>
    <t>1080808416</t>
  </si>
  <si>
    <t>"Výkopy na zemní pláň nebo parapláň v případě výměny aktivní zóny - část objemu uložená na mezideponii pro použití výplně středového ostrova</t>
  </si>
  <si>
    <t>"dle pol. 17610</t>
  </si>
  <si>
    <t>117.75</t>
  </si>
  <si>
    <t>123736</t>
  </si>
  <si>
    <t>ODKOP PRO SPOD STAVBU SILNIC A ŽELEZNIC TŘ. I, ODVOZ DO 12KM</t>
  </si>
  <si>
    <t>1312659659</t>
  </si>
  <si>
    <t>"Výkopy na zemní pláň nebo parapláň v případě výměny aktivní zóny</t>
  </si>
  <si>
    <t>"pro výměnu aktivní zóny</t>
  </si>
  <si>
    <t>(533.1+401.1+337.8)*0.5</t>
  </si>
  <si>
    <t>"odečet objemu ponechaného na mezideponii pro zpětné použití do stavby</t>
  </si>
  <si>
    <t>-117.75</t>
  </si>
  <si>
    <t>C7</t>
  </si>
  <si>
    <t>"Celkem: "A7+B7</t>
  </si>
  <si>
    <t>125731</t>
  </si>
  <si>
    <t>VYKOPÁVKY ZE ZEMNÍKŮ A SKLÁDEK TŘ. I, ODVOZ DO 1KM</t>
  </si>
  <si>
    <t>-366710230</t>
  </si>
  <si>
    <t>"Doprava materiálu z mezideponie pro HTÚ středového ostrova</t>
  </si>
  <si>
    <t>17120</t>
  </si>
  <si>
    <t>ULOŽENÍ SYPANINY DO NÁSYPŮ A NA SKLÁDKY BEZ ZHUTNĚNÍ</t>
  </si>
  <si>
    <t>-1514454951</t>
  </si>
  <si>
    <t>"Uložení zeminy na skládce nebo mezideponii</t>
  </si>
  <si>
    <t>"k pol. 123731</t>
  </si>
  <si>
    <t>"k pol. 123736</t>
  </si>
  <si>
    <t>518.25</t>
  </si>
  <si>
    <t>"z pol. 121101</t>
  </si>
  <si>
    <t>42.855</t>
  </si>
  <si>
    <t>17180</t>
  </si>
  <si>
    <t>ULOŽENÍ SYPANINY DO NÁSYPŮ Z NAKUPOVANÝCH MATERIÁLŮ</t>
  </si>
  <si>
    <t>2017717448</t>
  </si>
  <si>
    <t>"Výměna aktivní zóny  - ateriál vhodný pro AZ dle TKP</t>
  </si>
  <si>
    <t>"Celkem: "A9</t>
  </si>
  <si>
    <t>17610</t>
  </si>
  <si>
    <t>VÝPLNĚ ZE ZEMIN SE ZHUT</t>
  </si>
  <si>
    <t>2031307385</t>
  </si>
  <si>
    <t>"Vyplnění prostoru středového ostrova zeminou do úrovně ornice</t>
  </si>
  <si>
    <t>"plocha x průměrná tloušťka</t>
  </si>
  <si>
    <t>3.14*(10)^2*(0.25+0.50)/2</t>
  </si>
  <si>
    <t>18110</t>
  </si>
  <si>
    <t>ÚPRAVA PLÁNĚ SE ZHUTNĚNÍM V HORNINĚ TŘ. I</t>
  </si>
  <si>
    <t>-563157483</t>
  </si>
  <si>
    <t>"Urovnání a zhutnění zemní pláně</t>
  </si>
  <si>
    <t>"plochy z výkresu</t>
  </si>
  <si>
    <t>533.1+401.1+337.8</t>
  </si>
  <si>
    <t>261114</t>
  </si>
  <si>
    <t>VRTY PRO KOTVENÍ A INJEKTÁŽ NA POVRCHU TŘ I D DO 35MM</t>
  </si>
  <si>
    <t>552935423</t>
  </si>
  <si>
    <t>"Drenážní vrty betonovou deskou</t>
  </si>
  <si>
    <t>"Dle příloh PD: 1, 8</t>
  </si>
  <si>
    <t>81*0.5</t>
  </si>
  <si>
    <t>56110</t>
  </si>
  <si>
    <t>PODKLADNÍ BETON</t>
  </si>
  <si>
    <t>867693913</t>
  </si>
  <si>
    <t>"Betonová deska C20/25 tl. 200mm s vloženou KARI sítí</t>
  </si>
  <si>
    <t>"plocha z výkresu x tloušťka</t>
  </si>
  <si>
    <t>"středový prstenec</t>
  </si>
  <si>
    <t>(3.14*(12.7)^2-3.14*(10)^2)*0.2</t>
  </si>
  <si>
    <t>"srpovité části</t>
  </si>
  <si>
    <t>(18.6+18.9)*0.2</t>
  </si>
  <si>
    <t>"Celkem: "A19+B19</t>
  </si>
  <si>
    <t>56323</t>
  </si>
  <si>
    <t>VOZOVKOVÉ VRSTVY Z VIBROVANÉHO ŠTĚRKU TL. DO 150MM</t>
  </si>
  <si>
    <t>-1108562380</t>
  </si>
  <si>
    <t>"Podkladní vrstva vozovky vibrovaný štěrk( 32-63 se zavibrovaným jemnozrným kamenivem)  tl. 150mm</t>
  </si>
  <si>
    <t>"plocha odměřená z výkresu</t>
  </si>
  <si>
    <t>492.3+317.2+611.7</t>
  </si>
  <si>
    <t>56332</t>
  </si>
  <si>
    <t>VOZOVKOVÉ VRSTVY ZE ŠTĚRKODRTI TL. DO 100MM</t>
  </si>
  <si>
    <t>-1002304238</t>
  </si>
  <si>
    <t>"Podkladní vrstva ostrůvků</t>
  </si>
  <si>
    <t xml:space="preserve">"plocha odměřená z výkresu </t>
  </si>
  <si>
    <t>64.8+17.7+8.6+40.1</t>
  </si>
  <si>
    <t>56333</t>
  </si>
  <si>
    <t>VOZOVKOVÉ VRSTVY ZE ŠTĚRKODRTI TL. DO 150MM</t>
  </si>
  <si>
    <t>-1675120964</t>
  </si>
  <si>
    <t>"Podkladní vrstva vozovky ŠDa</t>
  </si>
  <si>
    <t>456.8+289.2+265.5</t>
  </si>
  <si>
    <t>56334</t>
  </si>
  <si>
    <t>VOZOVKOVÉ VRSTVY ZE ŠTĚRKODRTI TL. DO 200MM</t>
  </si>
  <si>
    <t>1319912649</t>
  </si>
  <si>
    <t>"Podkladní vrstva vozovky středového prstence a srpovitých částí</t>
  </si>
  <si>
    <t>"plocha odměřená z výkresu /výpočet</t>
  </si>
  <si>
    <t>3.14*(13)^2-3.14*(10)^2</t>
  </si>
  <si>
    <t>18.6+18.9</t>
  </si>
  <si>
    <t>C21</t>
  </si>
  <si>
    <t>"Celkem: "A21+B21</t>
  </si>
  <si>
    <t>56342</t>
  </si>
  <si>
    <t>VOZOVKOVÉ VRSTVY ZE ŠTĚRKOPÍSKU TL. DO 100MM</t>
  </si>
  <si>
    <t>2050496176</t>
  </si>
  <si>
    <t>"podkladní vrstva vozovky štěrkopísek tl. 100mm</t>
  </si>
  <si>
    <t>417.3+317.2+611.7</t>
  </si>
  <si>
    <t>56962</t>
  </si>
  <si>
    <t>ZPEVNĚNÍ KRAJNIC Z RECYKLOVANÉHO MATERIÁLU TL DO 100MM</t>
  </si>
  <si>
    <t>-801283399</t>
  </si>
  <si>
    <t>"Úprava krajnic do předpsaného tvaru po pokládce nového krytu</t>
  </si>
  <si>
    <t>"odhad, odměřením z výkresu</t>
  </si>
  <si>
    <t>(37+29+2*35+28+20)*0.75</t>
  </si>
  <si>
    <t>"Celkem: "A25</t>
  </si>
  <si>
    <t>572213</t>
  </si>
  <si>
    <t>SPOJOVACÍ POSTŘIK Z EMULZE DO 0,5KG/M2</t>
  </si>
  <si>
    <t>-206942430</t>
  </si>
  <si>
    <t>"Spojovací postřik pod obrusnou vrstvu</t>
  </si>
  <si>
    <t>"plocha ložné vrstvy bez odečtu napojení</t>
  </si>
  <si>
    <t>2499.044+18.66</t>
  </si>
  <si>
    <t>"Celkem: "A13</t>
  </si>
  <si>
    <t>572221</t>
  </si>
  <si>
    <t>SPOJOVACÍ POSTŘIK Z ASFALTU DO 1,0KG/M2</t>
  </si>
  <si>
    <t>-1609418920</t>
  </si>
  <si>
    <t>"Spojovací postřik z asfaltu 0,7kg/m2 - pod ložnou vrstvu</t>
  </si>
  <si>
    <t>"výměra dtto pol. 574A43+cca 1% na přesahy</t>
  </si>
  <si>
    <t>2418.3*1.01</t>
  </si>
  <si>
    <t>"Celkem: "A20</t>
  </si>
  <si>
    <t>57473</t>
  </si>
  <si>
    <t>VOZOVKOVÉ VÝZTUŽNÉ VRSTVY ZE SÍTÍ</t>
  </si>
  <si>
    <t>899514903</t>
  </si>
  <si>
    <t>"Výztuž podkladní desky středového prstence a srpovitých částí z KARI sítí 100x100x8</t>
  </si>
  <si>
    <t>574A43</t>
  </si>
  <si>
    <t>ASFALTOVÝ BETON PRO OBRUSNÉ VRSTVY ACO 11 TL. 50MM</t>
  </si>
  <si>
    <t>-492429003</t>
  </si>
  <si>
    <t>"Ložná vrstva vozovky ACO 11</t>
  </si>
  <si>
    <t>"plocha obrusné vrstvy</t>
  </si>
  <si>
    <t>2499.04</t>
  </si>
  <si>
    <t>"rozšíření oproti obrusné v úseku bez obrub</t>
  </si>
  <si>
    <t>(37+26.6+2*27+2*34.5)*0.1</t>
  </si>
  <si>
    <t>"odečet překrývání vrstev v napojení na stávající stav</t>
  </si>
  <si>
    <t>-(3*8.5+3*8.8+10*(3+6.5)/2)</t>
  </si>
  <si>
    <t>D24</t>
  </si>
  <si>
    <t>"Celkem: "A24+B24+C24</t>
  </si>
  <si>
    <t>574A44</t>
  </si>
  <si>
    <t>ASFALTOVÝ BETON PRO OBRUSNÉ VRSTVY ACO 11+, 11S TL. 50MM</t>
  </si>
  <si>
    <t>1773520600</t>
  </si>
  <si>
    <t>"Obrusná vrstva vozovky ACO 11</t>
  </si>
  <si>
    <t>"plocha odměřená z výkresu - mezi vnějšími obrubami</t>
  </si>
  <si>
    <t>3160.9</t>
  </si>
  <si>
    <t xml:space="preserve">"odečet střed </t>
  </si>
  <si>
    <t>-3.14*(13)^2</t>
  </si>
  <si>
    <t>"směrové ostrůvky</t>
  </si>
  <si>
    <t>-(64.8+17.7+8.6+40.1)</t>
  </si>
  <si>
    <t>D12</t>
  </si>
  <si>
    <t>"Celkem: "A12+B12+C12</t>
  </si>
  <si>
    <t>574D65</t>
  </si>
  <si>
    <t>ASFALTOVÝ BETON PRO LOŽNÍ VRSTVY MODIFIK ACL 16 TL. 70MM</t>
  </si>
  <si>
    <t>-1730410989</t>
  </si>
  <si>
    <t>"Podkladní stmelená vrstva ACL 16 tl. 70mm</t>
  </si>
  <si>
    <t>"Celkem: "A22</t>
  </si>
  <si>
    <t>58222.1</t>
  </si>
  <si>
    <t>DLÁŽDĚNÉ KRYTY Z DROBNÝCH KOSTEK DO LOŽE ZE SPECIÁLNÍ DRENÁŽNÍ MC</t>
  </si>
  <si>
    <t>-1974891399</t>
  </si>
  <si>
    <t>"Dlažba 8/10 do lože z drenážní malty, spárování speciální maltou pro kamenné dlažby dle požadavků PD</t>
  </si>
  <si>
    <t xml:space="preserve">"plocha z výkresu </t>
  </si>
  <si>
    <t>(3.14*(12.7)^2/4-3.14*(10)^2/4)</t>
  </si>
  <si>
    <t>(18.6+18.9)</t>
  </si>
  <si>
    <t>C18</t>
  </si>
  <si>
    <t>"Celkem: "A18+B18</t>
  </si>
  <si>
    <t>582611</t>
  </si>
  <si>
    <t>KRYTY Z BETON DLAŽDIC SE ZÁMKEM ŠEDÝCH TL 60MM DO LOŽE Z KAM</t>
  </si>
  <si>
    <t>-631343759</t>
  </si>
  <si>
    <t>"Zámková dlažba ostrůvků</t>
  </si>
  <si>
    <t>"odečet reliéfní dlažby - varovné pásy</t>
  </si>
  <si>
    <t>-2*2*3*0.4</t>
  </si>
  <si>
    <t>C26</t>
  </si>
  <si>
    <t>"Celkem: "A26+B26</t>
  </si>
  <si>
    <t>58261A</t>
  </si>
  <si>
    <t>KRYTY Z BETON DLAŽDIC SE ZÁMKEM BAREV RELIÉF TL 60MM DO LOŽE Z KAM</t>
  </si>
  <si>
    <t>-1881377187</t>
  </si>
  <si>
    <t>"Výstražné pásy v místech přechodů na ostrůvcích</t>
  </si>
  <si>
    <t>"Dle příloh PD: 1, 3, 7</t>
  </si>
  <si>
    <t>2*2*3*0.4</t>
  </si>
  <si>
    <t>911CA1.01</t>
  </si>
  <si>
    <t>SVODIDLO BETON, ÚROVEŇ ZADRŽ N2 VÝŠ 0,8M - DODÁVKA A MONTÁŽ</t>
  </si>
  <si>
    <t>-718139032</t>
  </si>
  <si>
    <t>"Svodidlo betonové se žlutočerným šrafem</t>
  </si>
  <si>
    <t>"slepá větev OK</t>
  </si>
  <si>
    <t>"Dle příloh PD: 1, 5</t>
  </si>
  <si>
    <t>A35</t>
  </si>
  <si>
    <t>B35</t>
  </si>
  <si>
    <t>"Celkem: "A35</t>
  </si>
  <si>
    <t>914171</t>
  </si>
  <si>
    <t>DOPRAVNÍ ZNAČKY ZÁKLADNÍ VELIKOSTI HLINÍKOVÉ FÓLIE TŘ 2 - DODÁVKA A MONTÁŽ</t>
  </si>
  <si>
    <t>1546238752</t>
  </si>
  <si>
    <t>"Svislé dopravní značení</t>
  </si>
  <si>
    <t>"B20a</t>
  </si>
  <si>
    <t>A38</t>
  </si>
  <si>
    <t>2*4+1</t>
  </si>
  <si>
    <t>"B21a</t>
  </si>
  <si>
    <t>"C4a</t>
  </si>
  <si>
    <t>"Z5b</t>
  </si>
  <si>
    <t>"P4</t>
  </si>
  <si>
    <t>"C1</t>
  </si>
  <si>
    <t>"IS16b</t>
  </si>
  <si>
    <t>"P1+E2b</t>
  </si>
  <si>
    <t>I38</t>
  </si>
  <si>
    <t>"Celkem: "A38+B38+C38+D38+E38+F38+G38+H38</t>
  </si>
  <si>
    <t>914271</t>
  </si>
  <si>
    <t>DOPRAVNÍ ZNAČKY ZVĚTŠENÉ VELIKOSTI HLINÍKOVÉ FÓLIE TŘ 2 - DODÁVKA A MONTÁŽ</t>
  </si>
  <si>
    <t>-483165538</t>
  </si>
  <si>
    <t>"Z3 - na pozadí z fluorescenční fólie</t>
  </si>
  <si>
    <t>"Celkem: "A29</t>
  </si>
  <si>
    <t>914471</t>
  </si>
  <si>
    <t>DOPRAVNÍ ZNAČKY 100X150CM HLINÍKOVÉ FÓLIE TŘ 2 - DODÁVKA A MONTÁŽ</t>
  </si>
  <si>
    <t>-1197392058</t>
  </si>
  <si>
    <t>"světelný panel v retroreflexní úpravě + DZ A12a</t>
  </si>
  <si>
    <t>A33</t>
  </si>
  <si>
    <t>B33</t>
  </si>
  <si>
    <t>"Celkem: "A33</t>
  </si>
  <si>
    <t>914561</t>
  </si>
  <si>
    <t>DOPRAV ZNAČ VELKOPLOŠ HLINÍK LAMELY FÓLIE TŘ 2 - DOD A MONT</t>
  </si>
  <si>
    <t>634081140</t>
  </si>
  <si>
    <t>"velkoplošné dopravní značky IS 9b</t>
  </si>
  <si>
    <t>A42</t>
  </si>
  <si>
    <t>B42</t>
  </si>
  <si>
    <t>"Celkem: "A42</t>
  </si>
  <si>
    <t>914921</t>
  </si>
  <si>
    <t>SLOUPKY A STOJKY DOPRAVNÍCH ZNAČEK Z OCEL TRUBEK DO PATKY - DODÁVKA A MONTÁŽ</t>
  </si>
  <si>
    <t>-175579178</t>
  </si>
  <si>
    <t>"Sloupky pro DZ základní a zvětšené</t>
  </si>
  <si>
    <t>A37</t>
  </si>
  <si>
    <t>2*3+1</t>
  </si>
  <si>
    <t>"B21a+B20a</t>
  </si>
  <si>
    <t>"C4a+Z5b - atyp</t>
  </si>
  <si>
    <t>"Z3</t>
  </si>
  <si>
    <t>"P4+C1</t>
  </si>
  <si>
    <t>H37</t>
  </si>
  <si>
    <t>"Celkem: "A37+B37+C37+D37+E37+F37+G37</t>
  </si>
  <si>
    <t>33</t>
  </si>
  <si>
    <t>914981</t>
  </si>
  <si>
    <t>SLOUPKY A STOJKY DZ Z PŘÍHRAD KONSTR DOD A MONTÁŽ</t>
  </si>
  <si>
    <t>1302514615</t>
  </si>
  <si>
    <t>"nosná konstrukce pro osazení velkoplošných značek</t>
  </si>
  <si>
    <t>3*2</t>
  </si>
  <si>
    <t>34</t>
  </si>
  <si>
    <t>915111</t>
  </si>
  <si>
    <t>VODOROVNÉ DOPRAVNÍ ZNAČENÍ BARVOU HLADKÉ - DODÁVKA A POKLÁDKA</t>
  </si>
  <si>
    <t>-1860593006</t>
  </si>
  <si>
    <t>"Vodorovné dopravní značení křižovatky - první nástřik</t>
  </si>
  <si>
    <t>"V1a</t>
  </si>
  <si>
    <t>"(100+10+100</t>
  </si>
  <si>
    <t>"V2a</t>
  </si>
  <si>
    <t>(200+200)*0.33*0.125</t>
  </si>
  <si>
    <t>"V2b</t>
  </si>
  <si>
    <t>(2*100+9+10+11+7.5+15+7+9)*0.5*0.125</t>
  </si>
  <si>
    <t>"V3</t>
  </si>
  <si>
    <t>23*1.5*0.125</t>
  </si>
  <si>
    <t>"V4</t>
  </si>
  <si>
    <t>45+35+2*15+25+31+2*45</t>
  </si>
  <si>
    <t>"V9b</t>
  </si>
  <si>
    <t>10*1.0</t>
  </si>
  <si>
    <t>"V13</t>
  </si>
  <si>
    <t>50*2/2*0.5</t>
  </si>
  <si>
    <t>30*2/2*0.5</t>
  </si>
  <si>
    <t>H32</t>
  </si>
  <si>
    <t>"Celkem: "A32+B32+C32+D32+E32+F32+G32</t>
  </si>
  <si>
    <t>35</t>
  </si>
  <si>
    <t>915221</t>
  </si>
  <si>
    <t>VODOR DOPRAV ZNAČ PLASTEM STRUKTURÁLNÍ NEHLUČNÉ - DOD A POKLÁDKA</t>
  </si>
  <si>
    <t>402957737</t>
  </si>
  <si>
    <t>"Vodorovné dopravní značení křižovatky - druhý nástřik po degradaci prvního vlivem reakce s novým krytem</t>
  </si>
  <si>
    <t>A41</t>
  </si>
  <si>
    <t>H41</t>
  </si>
  <si>
    <t>"Celkem: "A41+B41+C41+D41+E41+F41+G41</t>
  </si>
  <si>
    <t>915401</t>
  </si>
  <si>
    <t>VODOROVNÉ DOPRAVNÍ ZNAČENÍ BETON PREFABRIK - DODÁVKA A POKLÁDKA</t>
  </si>
  <si>
    <t>-1058423933</t>
  </si>
  <si>
    <t>"Vodící proužek bílý z betonových desek 50 x 25 x 10 cm do betonu C20/25</t>
  </si>
  <si>
    <t>"odměřením z PD</t>
  </si>
  <si>
    <t>A39</t>
  </si>
  <si>
    <t>(92+32.5+17+40)*0.25</t>
  </si>
  <si>
    <t>B39</t>
  </si>
  <si>
    <t>"Celkem: "A39</t>
  </si>
  <si>
    <t>37</t>
  </si>
  <si>
    <t>916111</t>
  </si>
  <si>
    <t>DOPRAV SVĚTLO VÝSTRAŽ SAMOSTATNÉ - DOD A MONTÁŽ</t>
  </si>
  <si>
    <t>746658805</t>
  </si>
  <si>
    <t>"výstražné světlo na světelný panel v retroreflexní úpravě + DZ A12a</t>
  </si>
  <si>
    <t>2*2</t>
  </si>
  <si>
    <t>38</t>
  </si>
  <si>
    <t>917223</t>
  </si>
  <si>
    <t>SILNIČNÍ A CHODNÍKOVÉ OBRUBY Z BETONOVÝCH OBRUBNÍKŮ ŠÍŘ 100MM</t>
  </si>
  <si>
    <t>407332437</t>
  </si>
  <si>
    <t>"Obruba v místě vjezdů 100 x 10x 25 cm</t>
  </si>
  <si>
    <t>"odměřením z výkresu</t>
  </si>
  <si>
    <t>A34</t>
  </si>
  <si>
    <t>12+14</t>
  </si>
  <si>
    <t>B34</t>
  </si>
  <si>
    <t>"Celkem: "A34</t>
  </si>
  <si>
    <t>39</t>
  </si>
  <si>
    <t>917224</t>
  </si>
  <si>
    <t>SILNIČNÍ A CHODNÍKOVÉ OBRUBY Z BETONOVÝCH OBRUBNÍKŮ ŠÍŘ 150MM</t>
  </si>
  <si>
    <t>-2014852259</t>
  </si>
  <si>
    <t>"Silniční obrubníky 100 x 15 x 30 cm do lože C20/25 s opěrou</t>
  </si>
  <si>
    <t>A43</t>
  </si>
  <si>
    <t>58.6+23.6+57.3+49.6+13+41+6+12.5+12+10.2+6+27.5</t>
  </si>
  <si>
    <t>B43</t>
  </si>
  <si>
    <t>"Celkem: "A43</t>
  </si>
  <si>
    <t>40</t>
  </si>
  <si>
    <t>91744</t>
  </si>
  <si>
    <t>CHODNÍK OBRUBY Z KAMEN ŘEZANÝCH STUPŇŮ</t>
  </si>
  <si>
    <t>655639634</t>
  </si>
  <si>
    <t xml:space="preserve">"Atypické kamenné obruby středového prstence </t>
  </si>
  <si>
    <t>"obruby středového ostrůvku 25 x 35 cm</t>
  </si>
  <si>
    <t>A36</t>
  </si>
  <si>
    <t>2*3.14*10</t>
  </si>
  <si>
    <t>"speciální obruby středového prstence 30 x 30 cm a srpovitých částí</t>
  </si>
  <si>
    <t>2*3.14*13+20.8+17.7</t>
  </si>
  <si>
    <t>C36</t>
  </si>
  <si>
    <t>"Celkem: "A36+B36</t>
  </si>
  <si>
    <t>41</t>
  </si>
  <si>
    <t>91771</t>
  </si>
  <si>
    <t>OBRUBA Z DLAŽEBNÍCH KOSTEK VELKÝCH</t>
  </si>
  <si>
    <t>-77041375</t>
  </si>
  <si>
    <t>"Provedení zpomalovacích prahů ve středovém prstenci z dcouliky velkých žulových kostek</t>
  </si>
  <si>
    <t>"počet x délka x počet řad kostek v jednom prahu</t>
  </si>
  <si>
    <t>11*(12.7-10)*2</t>
  </si>
  <si>
    <t>42</t>
  </si>
  <si>
    <t>91794</t>
  </si>
  <si>
    <t>ZPOMALOVACÍ PRAHY Z DLAŽEB KOSTEK VELKÝCH</t>
  </si>
  <si>
    <t>982740901</t>
  </si>
  <si>
    <t>"Provedení zpomalovacích prahů ve středovém prstenci z  velkých žulových kostek</t>
  </si>
  <si>
    <t>"počet x délka x šířka prahu</t>
  </si>
  <si>
    <t>11*(12.7-10)*0.32</t>
  </si>
  <si>
    <t>43</t>
  </si>
  <si>
    <t>931323</t>
  </si>
  <si>
    <t>TĚSNĚNÍ DILATAČ SPAR ASF ZÁLIVKOU MODIFIK PRŮŘ DO 300MM2</t>
  </si>
  <si>
    <t>770250148</t>
  </si>
  <si>
    <t>"Těsnění spáry v místě napojení nového krytu na starý</t>
  </si>
  <si>
    <t>A40</t>
  </si>
  <si>
    <t>B40</t>
  </si>
  <si>
    <t>"Celkem: "A40</t>
  </si>
  <si>
    <t>44</t>
  </si>
  <si>
    <t>-1266031815</t>
  </si>
  <si>
    <t>"Skládkovné - zemina</t>
  </si>
  <si>
    <t>A44</t>
  </si>
  <si>
    <t>518.25*1.8</t>
  </si>
  <si>
    <t>14,86</t>
  </si>
  <si>
    <t>584,01</t>
  </si>
  <si>
    <t>5,53</t>
  </si>
  <si>
    <t>993</t>
  </si>
  <si>
    <t>C5</t>
  </si>
  <si>
    <t>155</t>
  </si>
  <si>
    <t>SO 102 - Zálivy BUS, chodníky a sjezdy</t>
  </si>
  <si>
    <t>55,5</t>
  </si>
  <si>
    <t>193,95</t>
  </si>
  <si>
    <t>8,6</t>
  </si>
  <si>
    <t>-1,2</t>
  </si>
  <si>
    <t>-1,04</t>
  </si>
  <si>
    <t>-6</t>
  </si>
  <si>
    <t>5,88</t>
  </si>
  <si>
    <t>C23</t>
  </si>
  <si>
    <t>D23</t>
  </si>
  <si>
    <t>E23</t>
  </si>
  <si>
    <t>2,08</t>
  </si>
  <si>
    <t>C31</t>
  </si>
  <si>
    <t>62,4</t>
  </si>
  <si>
    <t>C34</t>
  </si>
  <si>
    <t>1511599985</t>
  </si>
  <si>
    <t>"Srývka ornice v tl. 0,15m na původní zeleni - deponovaná na stavbě pro další použití v rámci DO 102 a 801</t>
  </si>
  <si>
    <t>704.9*0.15</t>
  </si>
  <si>
    <t>1293*0.15</t>
  </si>
  <si>
    <t>C8</t>
  </si>
  <si>
    <t>"Celkem: "A8+B8</t>
  </si>
  <si>
    <t>12373A</t>
  </si>
  <si>
    <t>ODKOP PRO SPOD STAVBU SILNIC A ŽELEZNIC TŘ. I - BEZ DOPRAVY</t>
  </si>
  <si>
    <t>-588539420</t>
  </si>
  <si>
    <t>"Odkopávky na úroveň zemní pláně a parapláně</t>
  </si>
  <si>
    <t xml:space="preserve">"zálivy zastávek </t>
  </si>
  <si>
    <t>"plocha př. řezu x délka</t>
  </si>
  <si>
    <t>2*1.85*(15+2*15/2)</t>
  </si>
  <si>
    <t>"Chodník na staně ke trati od zastávky k přechodu a od sjezdu k druhému přechodu.</t>
  </si>
  <si>
    <t>(103.5+45.1)*0.1</t>
  </si>
  <si>
    <t>"Chodník v místě rušené větve cyklostezky</t>
  </si>
  <si>
    <t>14.42*40.5</t>
  </si>
  <si>
    <t>"sjezd k trati</t>
  </si>
  <si>
    <t>55.3*0.1</t>
  </si>
  <si>
    <t>E4</t>
  </si>
  <si>
    <t>"Celkem: "A4+B4+C4+D4</t>
  </si>
  <si>
    <t>12373B</t>
  </si>
  <si>
    <t>ODKOP PRO SPOD STAVBU SILNIC A ŽELEZNIC TŘ. I - DOPRAVA</t>
  </si>
  <si>
    <t>-1058142845</t>
  </si>
  <si>
    <t>"Doprava přebytečné zeminy na skládku</t>
  </si>
  <si>
    <t>"(pol. 12373B-pol. 17110-pol. 17103) x vzdálenost 10 km</t>
  </si>
  <si>
    <t>(715.4-163.20-36.945)*10</t>
  </si>
  <si>
    <t>1763026219</t>
  </si>
  <si>
    <t>"Doprava ornice z mezideponie pro ohumusování</t>
  </si>
  <si>
    <t>"dle pol. 18222</t>
  </si>
  <si>
    <t>1627*0.15</t>
  </si>
  <si>
    <t>17110</t>
  </si>
  <si>
    <t>ULOŽENÍ SYPANINY DO NÁSYPŮ SE ZHUTNĚNÍM</t>
  </si>
  <si>
    <t>-1446098519</t>
  </si>
  <si>
    <t>"Dosypání svahu k cyklostezce</t>
  </si>
  <si>
    <t xml:space="preserve">"bez dopravy, provede se přímo při odkopech přehozením </t>
  </si>
  <si>
    <t>4.08*40</t>
  </si>
  <si>
    <t>171103</t>
  </si>
  <si>
    <t>ULOŽENÍ SYPANINY DO NÁSYPŮ SE ZHUTNĚNÍM DO 100% PS</t>
  </si>
  <si>
    <t>-1761936792</t>
  </si>
  <si>
    <t>"Násypy pod chodník u zastávky a sjezd vpravo směrem na Pardubice</t>
  </si>
  <si>
    <t>"chodník</t>
  </si>
  <si>
    <t>0.6*3.15*15</t>
  </si>
  <si>
    <t>"sjezd</t>
  </si>
  <si>
    <t>"plocha x tloušťka</t>
  </si>
  <si>
    <t>57.3*0.15</t>
  </si>
  <si>
    <t>C11</t>
  </si>
  <si>
    <t>"Celkem: "A11+B11</t>
  </si>
  <si>
    <t>1347023126</t>
  </si>
  <si>
    <t>-1777355760</t>
  </si>
  <si>
    <t>"pro výměnu aktivní zóny v zastávkách</t>
  </si>
  <si>
    <t>1.75*0.5*(15+2*15/2)</t>
  </si>
  <si>
    <t>3.7*0.5*(15+2*15/2)</t>
  </si>
  <si>
    <t>-597347533</t>
  </si>
  <si>
    <t>18222</t>
  </si>
  <si>
    <t>ROZPROSTŘENÍ ORNICE VE SVAHU V TL DO 0,15M</t>
  </si>
  <si>
    <t>-1518185641</t>
  </si>
  <si>
    <t>"Ohumusování svahů v okolí křížovaty</t>
  </si>
  <si>
    <t>479</t>
  </si>
  <si>
    <t>D5</t>
  </si>
  <si>
    <t>"Celkem: "A5+B5+C5</t>
  </si>
  <si>
    <t>18241</t>
  </si>
  <si>
    <t>ZALOŽENÍ TRÁVNÍKU RUČNÍM VÝSEVEM</t>
  </si>
  <si>
    <t>1805373066</t>
  </si>
  <si>
    <t>"Osetí ploch nad rámec SO 801</t>
  </si>
  <si>
    <t>"z pol. 18222 a SO 801</t>
  </si>
  <si>
    <t>1627-564</t>
  </si>
  <si>
    <t>1002435394</t>
  </si>
  <si>
    <t>"zálivy zastávek</t>
  </si>
  <si>
    <t>2*1.75*(15+(10+15)/2)*0.2</t>
  </si>
  <si>
    <t>797063167</t>
  </si>
  <si>
    <t>"Podkladní vrstva chodníku  vibrovaný štěrk (32-63 se zavibrovaným jemnozrným kamenivem)  tl. 150mm</t>
  </si>
  <si>
    <t>42.6+207.12+25.8+19</t>
  </si>
  <si>
    <t>56324</t>
  </si>
  <si>
    <t>VOZOVKOVÉ VRSTVY Z VIBROVANÉHO ŠTĚRKU TL. DO 200MM</t>
  </si>
  <si>
    <t>1977273086</t>
  </si>
  <si>
    <t>"Podkladní vrstva sjezdů</t>
  </si>
  <si>
    <t>54.9+2*35.9</t>
  </si>
  <si>
    <t>-2074178030</t>
  </si>
  <si>
    <t>"Podkladní vrstva chodní k zastávce směr Pardubice -  ŠDa 150mm</t>
  </si>
  <si>
    <t>76.2+11.6</t>
  </si>
  <si>
    <t>322584081</t>
  </si>
  <si>
    <t>-477633709</t>
  </si>
  <si>
    <t>"Podkladní vrstva chodníku na straně ke trati štěrkopísek tl. 100mm</t>
  </si>
  <si>
    <t>"plocha odměřená z výkresu + přesah pod obrubu</t>
  </si>
  <si>
    <t>275.52+19+0.25*(130.1+18+45+22+13)</t>
  </si>
  <si>
    <t>56361</t>
  </si>
  <si>
    <t>VOZOVKOVÉ VRSTVY Z RECYKLOVANÉHO MATERIÁLU TL DO 50MM</t>
  </si>
  <si>
    <t>-1996963864</t>
  </si>
  <si>
    <t>"Kryt sjezdů</t>
  </si>
  <si>
    <t>572151</t>
  </si>
  <si>
    <t>INFILTRAČNÍ POSTŘIK ASFALTOVÝ DO 2,5KG/M2</t>
  </si>
  <si>
    <t>1864641728</t>
  </si>
  <si>
    <t>"Infiltrační postřik pod ložnou vrstvu chodníku na straně k trati</t>
  </si>
  <si>
    <t>275.52+19</t>
  </si>
  <si>
    <t>895121719</t>
  </si>
  <si>
    <t xml:space="preserve">"Spojovací postřik z asfaltu 0,7kg/m2 </t>
  </si>
  <si>
    <t>"výměra dtto pol. 574A43</t>
  </si>
  <si>
    <t>294.52</t>
  </si>
  <si>
    <t>-701573211</t>
  </si>
  <si>
    <t>"Výztuž podkladní desky zálivů zastávek</t>
  </si>
  <si>
    <t>"plocha betonové desky</t>
  </si>
  <si>
    <t>2*1.75*(15+(10+15)/2)</t>
  </si>
  <si>
    <t>"Celkem: "A19</t>
  </si>
  <si>
    <t>574A31</t>
  </si>
  <si>
    <t>ASFALTOVÝ BETON PRO OBRUSNÉ VRSTVY ACO 8 TL. 40MM</t>
  </si>
  <si>
    <t>-1575087253</t>
  </si>
  <si>
    <t>"Obrusná vrstva chodníku na stratě k trati -  ACO 8 -  40mm</t>
  </si>
  <si>
    <t>-0.4*3+0.4*(3+3.75)/2+0.4*11.15+0.4*(3+3.35)/2</t>
  </si>
  <si>
    <t>"odečet reliéfní dlažby - signální pás</t>
  </si>
  <si>
    <t>-(2-0.4-0.3)*0.8</t>
  </si>
  <si>
    <t>"Odečet barevné dlažby - vizuální pás</t>
  </si>
  <si>
    <t>-15*0.4</t>
  </si>
  <si>
    <t>"odečet vodící linie</t>
  </si>
  <si>
    <t>F23</t>
  </si>
  <si>
    <t>"Celkem: "A23+B23+C23+D23+E23</t>
  </si>
  <si>
    <t>1239988471</t>
  </si>
  <si>
    <t>"Ložná vrstva chodníku na stratě k trati -  ACO 11 50mm</t>
  </si>
  <si>
    <t>"Dle příloh PD: 1, 3, 8, 9, 7</t>
  </si>
  <si>
    <t>"dtto pol. 574A31</t>
  </si>
  <si>
    <t>293.36</t>
  </si>
  <si>
    <t>373513035</t>
  </si>
  <si>
    <t>"zastávkové zálivy - plocha odměřená z výkresu</t>
  </si>
  <si>
    <t>96.25</t>
  </si>
  <si>
    <t>-1772469104</t>
  </si>
  <si>
    <t>"Zámková dlažba chodníku z zastávce směr Pardubice</t>
  </si>
  <si>
    <t>"Dle příloh PD: 1, 3, 7, 8, 9</t>
  </si>
  <si>
    <t>-0.4*3.0</t>
  </si>
  <si>
    <t>E12</t>
  </si>
  <si>
    <t>"Celkem: "A12+B12+C12+D12</t>
  </si>
  <si>
    <t>582614</t>
  </si>
  <si>
    <t>KRYTY Z BETON DLAŽDIC SE ZÁMKEM BAREV TL 60MM DO LOŽE Z KAM</t>
  </si>
  <si>
    <t>-184707636</t>
  </si>
  <si>
    <t>"Vizuální pás na nástupišti - kontrastní barva od běžného krytu nástupiště</t>
  </si>
  <si>
    <t>2*15*0.4</t>
  </si>
  <si>
    <t>"Celkem: "A16</t>
  </si>
  <si>
    <t>582617.1</t>
  </si>
  <si>
    <t>KRYTY Z BETON DLAŽDIC ŠEDÝCH S PODÉLNÝMI DRÁŽKAMI  TL 60MM DO LOŽE Z KAM</t>
  </si>
  <si>
    <t>144022737</t>
  </si>
  <si>
    <t xml:space="preserve">"Vodící linie z dlaždic podélně drážkovaných v místě sjezdu k bývalému strážnímu domku z </t>
  </si>
  <si>
    <t>15*0.4</t>
  </si>
  <si>
    <t>2130494423</t>
  </si>
  <si>
    <t>"Reliéfní dlažba odlišné barvy dle vyhl. 398/09Sb.</t>
  </si>
  <si>
    <t>"Výstražné pásy v místech přechodů a sjezdů</t>
  </si>
  <si>
    <t>2*0.4*3+0.4*(3+3.75)/2+0.4*11.15+0.4*(3+3.35)/2</t>
  </si>
  <si>
    <t>"Signální pásy na nástupištích</t>
  </si>
  <si>
    <t>2*(2-0.4-0.3)*0.8</t>
  </si>
  <si>
    <t>C27</t>
  </si>
  <si>
    <t>"Celkem: "A27+B27</t>
  </si>
  <si>
    <t>1703948379</t>
  </si>
  <si>
    <t>"sjezd na pozemek 98/7</t>
  </si>
  <si>
    <t>2065340544</t>
  </si>
  <si>
    <t>"C9a</t>
  </si>
  <si>
    <t>"C9b</t>
  </si>
  <si>
    <t>"IJ 4b</t>
  </si>
  <si>
    <t>D34</t>
  </si>
  <si>
    <t>"Celkem: "A34+B34+C34</t>
  </si>
  <si>
    <t>1249688518</t>
  </si>
  <si>
    <t>D31</t>
  </si>
  <si>
    <t>"Celkem: "A31+B31+C31</t>
  </si>
  <si>
    <t>917211</t>
  </si>
  <si>
    <t>ZÁHONOVÉ OBRUBY Z BETONOVÝCH OBRUBNÍKŮ ŠÍŘ 50MM</t>
  </si>
  <si>
    <t>465767243</t>
  </si>
  <si>
    <t>"Obruby chodníků a sjezdů 100 x 20 x 5</t>
  </si>
  <si>
    <t>130.1+18+45+22+13+4</t>
  </si>
  <si>
    <t>42+20.4</t>
  </si>
  <si>
    <t>3.5+2.5</t>
  </si>
  <si>
    <t>"Celkem: "A32+B32+C32+D32</t>
  </si>
  <si>
    <t>91725</t>
  </si>
  <si>
    <t>NÁSTUPIŠTNÍ OBRUBNÍKY BETONOVÉ</t>
  </si>
  <si>
    <t>-1652132466</t>
  </si>
  <si>
    <t>"Zastávkové obruby zálivů</t>
  </si>
  <si>
    <t>2*(15.3+15+10.4)</t>
  </si>
  <si>
    <t>-630575577</t>
  </si>
  <si>
    <t>"Oddělení krytu vozovky od zastávkového zálivu</t>
  </si>
  <si>
    <t>2*(15+15+10)</t>
  </si>
  <si>
    <t>2138357365</t>
  </si>
  <si>
    <t>"k pol. 12373A a B</t>
  </si>
  <si>
    <t>(705.36-163.20-36.945)*1.8</t>
  </si>
  <si>
    <t>9,72</t>
  </si>
  <si>
    <t>C1</t>
  </si>
  <si>
    <t>20,2</t>
  </si>
  <si>
    <t>10,25</t>
  </si>
  <si>
    <t>22,08</t>
  </si>
  <si>
    <t>4,68</t>
  </si>
  <si>
    <t>SO 301 - Odvodnění povrchových vod</t>
  </si>
  <si>
    <t>10,56</t>
  </si>
  <si>
    <t>10,08</t>
  </si>
  <si>
    <t>6,24</t>
  </si>
  <si>
    <t>E5</t>
  </si>
  <si>
    <t>1,76</t>
  </si>
  <si>
    <t>F5</t>
  </si>
  <si>
    <t>42,24</t>
  </si>
  <si>
    <t>G5</t>
  </si>
  <si>
    <t>41,36</t>
  </si>
  <si>
    <t>H5</t>
  </si>
  <si>
    <t>8,96</t>
  </si>
  <si>
    <t>I5</t>
  </si>
  <si>
    <t>1,28</t>
  </si>
  <si>
    <t>0,13</t>
  </si>
  <si>
    <t>59</t>
  </si>
  <si>
    <t>137</t>
  </si>
  <si>
    <t>D18</t>
  </si>
  <si>
    <t>3,6</t>
  </si>
  <si>
    <t>76,67</t>
  </si>
  <si>
    <t>239,47</t>
  </si>
  <si>
    <t>4 - Vodorovné konstrukce</t>
  </si>
  <si>
    <t>12931</t>
  </si>
  <si>
    <t>ČIŠTĚNÍ PŘÍKOPŮ OD NÁNOSU DO 0,25M3/M</t>
  </si>
  <si>
    <t>-1128226756</t>
  </si>
  <si>
    <t>"Pročištění příkopů za výústními objekty</t>
  </si>
  <si>
    <t>"Dle PD SO 301, část 3.1 a 3.4</t>
  </si>
  <si>
    <t>20+20+25</t>
  </si>
  <si>
    <t>"Celkem: "A4</t>
  </si>
  <si>
    <t>131736</t>
  </si>
  <si>
    <t>HLOUBENÍ JAM ZAPAŽ I NEPAŽ TŘ. I, ODVOZ DO 12KM</t>
  </si>
  <si>
    <t>-987300894</t>
  </si>
  <si>
    <t>"Hloubení jam pro vpusti, šachty a akumulační boxy</t>
  </si>
  <si>
    <t>"Vpusti</t>
  </si>
  <si>
    <t>1.2*1.2*0.8*11</t>
  </si>
  <si>
    <t>"Kanalizační šachty</t>
  </si>
  <si>
    <t>1.8*1.8*1.0*3</t>
  </si>
  <si>
    <t>"Akumulační boxy</t>
  </si>
  <si>
    <t>3.6+3.6+13</t>
  </si>
  <si>
    <t>D1</t>
  </si>
  <si>
    <t>"Celkem: "A1+B1+C1</t>
  </si>
  <si>
    <t>132736</t>
  </si>
  <si>
    <t>HLOUBENÍ RÝH ŠÍŘ DO 2M PAŽ I NEPAŽ TŘ. I, ODVOZ DO 12KM</t>
  </si>
  <si>
    <t>827944529</t>
  </si>
  <si>
    <t>"Rýhy pro jednotlivé větve dešťové kanalizace</t>
  </si>
  <si>
    <t>"šířka x hloubka x délka</t>
  </si>
  <si>
    <t xml:space="preserve">"DK 1 </t>
  </si>
  <si>
    <t>0.8*0.6*22</t>
  </si>
  <si>
    <t>"DK11</t>
  </si>
  <si>
    <t>"DK2</t>
  </si>
  <si>
    <t>0.8*0.6*21</t>
  </si>
  <si>
    <t>"DK21</t>
  </si>
  <si>
    <t>0.8*0.6*13</t>
  </si>
  <si>
    <t>"přípojka UV2</t>
  </si>
  <si>
    <t>0.8*1.1*2</t>
  </si>
  <si>
    <t>"DK3</t>
  </si>
  <si>
    <t>0.8*1.1*48</t>
  </si>
  <si>
    <t>"DK4</t>
  </si>
  <si>
    <t>0.8*0.8*44+1.1*0.8*15</t>
  </si>
  <si>
    <t>"DK41</t>
  </si>
  <si>
    <t>0.8*0.8*14</t>
  </si>
  <si>
    <t>"přípojka UV5</t>
  </si>
  <si>
    <t>0.8*0.8*2</t>
  </si>
  <si>
    <t>J5</t>
  </si>
  <si>
    <t>"Celkem: "A5+B5+C5+D5+E5+F5+G5+H5+I5</t>
  </si>
  <si>
    <t>17481</t>
  </si>
  <si>
    <t>ZÁSYP JAM A RÝH Z NAKUPOVANÝCH MATERIÁLŮ</t>
  </si>
  <si>
    <t>-868883807</t>
  </si>
  <si>
    <t>-211498155</t>
  </si>
  <si>
    <t>"Obsyp potrubí a objektů pískem</t>
  </si>
  <si>
    <t>"šířka rýhy x výška obsypu x délka</t>
  </si>
  <si>
    <t>"DN 150</t>
  </si>
  <si>
    <t>0.8*(0.1+0.15+0.1)*53</t>
  </si>
  <si>
    <t>"DN200</t>
  </si>
  <si>
    <t>0.8*(0.1+0.2+0.1)*(137-20-15-10-13-10)</t>
  </si>
  <si>
    <t>"DN250</t>
  </si>
  <si>
    <t>0.8*(0.1+0.25+0.1)*13</t>
  </si>
  <si>
    <t>"Celkem: "A3+B3+C3</t>
  </si>
  <si>
    <t>272324</t>
  </si>
  <si>
    <t>ZÁKLADY ZE ŽELEZOBETONU DO C25/30 (B30)</t>
  </si>
  <si>
    <t>1479926777</t>
  </si>
  <si>
    <t>272366</t>
  </si>
  <si>
    <t>VÝZTUŽ ZÁKLADŮ Z KARI SÍTÍ</t>
  </si>
  <si>
    <t>14262576</t>
  </si>
  <si>
    <t>"Výztuž ŽB desky nad obetonávkou potrubí  - překop větve křižovatky</t>
  </si>
  <si>
    <t>"plocha x hmotnost /m2</t>
  </si>
  <si>
    <t>1.1*(20+10+15)*0.005</t>
  </si>
  <si>
    <t>1.1*(13+10)*0.005</t>
  </si>
  <si>
    <t>451313</t>
  </si>
  <si>
    <t>PODKLADNÍ A VÝPLŇOVÉ VRSTVY Z PROSTÉHO BETONU C16/20</t>
  </si>
  <si>
    <t>415742642</t>
  </si>
  <si>
    <t>81645</t>
  </si>
  <si>
    <t>CHRÁNIČKY Z TRUB BETONOVÝCH DN DO 300MM</t>
  </si>
  <si>
    <t>982474425</t>
  </si>
  <si>
    <t>"Ochrana potrubí v místě křížení s plynovodem</t>
  </si>
  <si>
    <t>87433</t>
  </si>
  <si>
    <t>POTRUBÍ Z TRUB PLASTOVÝCH ODPADNÍCH DN DO 150MM</t>
  </si>
  <si>
    <t>-1416438109</t>
  </si>
  <si>
    <t>87434</t>
  </si>
  <si>
    <t>POTRUBÍ Z TRUB PLASTOVÝCH ODPADNÍCH DN DO 200MM</t>
  </si>
  <si>
    <t>-1630095249</t>
  </si>
  <si>
    <t>"Potrubí jednotlivých větví kanalizace PP KG2000 DN 200</t>
  </si>
  <si>
    <t>"DK1</t>
  </si>
  <si>
    <t>E9</t>
  </si>
  <si>
    <t>"Celkem: "A9+B9+C9+D9</t>
  </si>
  <si>
    <t>87444</t>
  </si>
  <si>
    <t>POTRUBÍ Z TRUB PLASTOVÝCH ODPADNÍCH DN DO 250MM</t>
  </si>
  <si>
    <t>-406564557</t>
  </si>
  <si>
    <t>E18</t>
  </si>
  <si>
    <t>"Celkem: "A18+B18+C18+D18</t>
  </si>
  <si>
    <t>894857</t>
  </si>
  <si>
    <t>ŠACHTY KANALIZAČNÍ PLASTOVÉ D 500MM</t>
  </si>
  <si>
    <t>-1588486337</t>
  </si>
  <si>
    <t>"Kanalizační šachty PP DN 425, betonový poklop, podklad betnová deska tl. 0,10</t>
  </si>
  <si>
    <t>894858</t>
  </si>
  <si>
    <t>ŠACHTY KANALIZAČNÍ PLASTOVÉ D 600MM</t>
  </si>
  <si>
    <t>1690577452</t>
  </si>
  <si>
    <t>"Kanalizační šachty PP DN 600, litinový poklop, podklad betnová deska tl. 0,10</t>
  </si>
  <si>
    <t>89718.1</t>
  </si>
  <si>
    <t>VPUSŤ KANALIZAČNÍ ULIČNÍ KOMPLETNÍ Z PLASTOVÝCH DÍLCŮ</t>
  </si>
  <si>
    <t>-835541817</t>
  </si>
  <si>
    <t xml:space="preserve">"Uliční vpusti </t>
  </si>
  <si>
    <t>"Uliční vpusti UV1 - UV9</t>
  </si>
  <si>
    <t>"Trubka PP nebo HDPE DN 425, s usazovacím prostorem 70l, s teleskopiskou rourou, dno beton tl. 100mm</t>
  </si>
  <si>
    <t xml:space="preserve">"mříž litinová D400 </t>
  </si>
  <si>
    <t>89718.2</t>
  </si>
  <si>
    <t>-753659750</t>
  </si>
  <si>
    <t>"Uliční vpusti pro zaústění odvodnění mostu, nečíslované.</t>
  </si>
  <si>
    <t xml:space="preserve">"Trubka PP nebo HDPE DN 315, s usazovacím prostorem 70l, s teleskopiskou rourou. </t>
  </si>
  <si>
    <t>"Mříž litinová D400.</t>
  </si>
  <si>
    <t>1056335441</t>
  </si>
  <si>
    <t>899632</t>
  </si>
  <si>
    <t>ZKOUŠKA VODOTĚSNOSTI POTRUBÍ DN DO 150MM</t>
  </si>
  <si>
    <t>-1129455817</t>
  </si>
  <si>
    <t>"Zkouška vodotěsnosti DK</t>
  </si>
  <si>
    <t>"potrubí DN 150</t>
  </si>
  <si>
    <t>"z pol. 87433</t>
  </si>
  <si>
    <t>53</t>
  </si>
  <si>
    <t>899642</t>
  </si>
  <si>
    <t>ZKOUŠKA VODOTĚSNOSTI POTRUBÍ DN DO 200MM</t>
  </si>
  <si>
    <t>-113671847</t>
  </si>
  <si>
    <t>"potrubí DN 200</t>
  </si>
  <si>
    <t>"z pol. 87434</t>
  </si>
  <si>
    <t>899652</t>
  </si>
  <si>
    <t>ZKOUŠKA VODOTĚSNOSTI POTRUBÍ DN DO 300MM</t>
  </si>
  <si>
    <t>-1738497520</t>
  </si>
  <si>
    <t>"potrubí DN 250</t>
  </si>
  <si>
    <t>"z pol. 87444</t>
  </si>
  <si>
    <t>89980</t>
  </si>
  <si>
    <t>TELEVIZNÍ PROHLÍDKA POTRUBÍ</t>
  </si>
  <si>
    <t>635611092</t>
  </si>
  <si>
    <t>"Kamerové zkoušky potrubí</t>
  </si>
  <si>
    <t>"Celková délka potrubí</t>
  </si>
  <si>
    <t>D16</t>
  </si>
  <si>
    <t>"Celkem: "A16+B16+C16</t>
  </si>
  <si>
    <t>899991.R</t>
  </si>
  <si>
    <t>Akumulační vsakovací nádrž  z tvarovek plastových  400x500x1000mm</t>
  </si>
  <si>
    <t>-357188550</t>
  </si>
  <si>
    <t>"Akumulační boxy I a II</t>
  </si>
  <si>
    <t>"počet tvarovek: šířka x hloubka x délka</t>
  </si>
  <si>
    <t>"box I</t>
  </si>
  <si>
    <t>3*0.4*2*0.5*3*1</t>
  </si>
  <si>
    <t>"box II</t>
  </si>
  <si>
    <t>"Celkem: "A23+B23</t>
  </si>
  <si>
    <t>899992.R</t>
  </si>
  <si>
    <t>Akumulační vsakovací nádrž  z tvarovek plastových  600x600x1200mm</t>
  </si>
  <si>
    <t>717760426</t>
  </si>
  <si>
    <t>"Akumulační box III</t>
  </si>
  <si>
    <t>"box III</t>
  </si>
  <si>
    <t>2*0.6*3*0.6*3*1.2</t>
  </si>
  <si>
    <t>918545</t>
  </si>
  <si>
    <t>ČELA KAMENNÁ PROPUSTU Z TRUB DN DO 300MM</t>
  </si>
  <si>
    <t>-1952639995</t>
  </si>
  <si>
    <t>"Vyústění dešťové kanalizace</t>
  </si>
  <si>
    <t>"Vyústění DK3</t>
  </si>
  <si>
    <t>918549.R</t>
  </si>
  <si>
    <t>ČELA Z VEGET TVÁRNIC PROPUSTU Z TRUB DN DO 300MM</t>
  </si>
  <si>
    <t>1730396251</t>
  </si>
  <si>
    <t>"Vyústění DK1</t>
  </si>
  <si>
    <t>"Vyústění DK2</t>
  </si>
  <si>
    <t>490899619</t>
  </si>
  <si>
    <t>"Skládkovné zemina</t>
  </si>
  <si>
    <t>"z položek:</t>
  </si>
  <si>
    <t>"pol. 12931</t>
  </si>
  <si>
    <t>65*0.25*1.8</t>
  </si>
  <si>
    <t>"pol. 131736</t>
  </si>
  <si>
    <t>42.592*1.8</t>
  </si>
  <si>
    <t>"pol. 132736</t>
  </si>
  <si>
    <t>133.04*1.8</t>
  </si>
  <si>
    <t>D26</t>
  </si>
  <si>
    <t>"Celkem: "A26+B26+C26</t>
  </si>
  <si>
    <t>2,45</t>
  </si>
  <si>
    <t>0,7</t>
  </si>
  <si>
    <t>13,86</t>
  </si>
  <si>
    <t>1,75</t>
  </si>
  <si>
    <t>SO 402 - Úpravy Telefonica O2</t>
  </si>
  <si>
    <t>742 - Elektroinstalace - slaboproud</t>
  </si>
  <si>
    <t>13273.1</t>
  </si>
  <si>
    <t>HLOUBENÍ RÝH ŠÍŘ DO 2M PAŽ I NEPAŽ TŘ. I</t>
  </si>
  <si>
    <t>273573</t>
  </si>
  <si>
    <t>"Kabelové rýhy, vč. odvozu přebytečné zeminy na skládku do 10km</t>
  </si>
  <si>
    <t>"Dle PD SO 402</t>
  </si>
  <si>
    <t>"Kabel 10XN0.4</t>
  </si>
  <si>
    <t>2*25*0.35*0.7</t>
  </si>
  <si>
    <t>"nastavení chrániček 25XN0.4 + 2xHDPE</t>
  </si>
  <si>
    <t>2*(15+6)*0.35*0.8</t>
  </si>
  <si>
    <t>"nový kabel 25XN0.44</t>
  </si>
  <si>
    <t>10*0.35*0.7</t>
  </si>
  <si>
    <t>1016470433</t>
  </si>
  <si>
    <t>25*0.35*(0.5+0.7)</t>
  </si>
  <si>
    <t>(15+6)*0.6*1.1</t>
  </si>
  <si>
    <t>10*0.35*0.5</t>
  </si>
  <si>
    <t>1539474823</t>
  </si>
  <si>
    <t>"Pískové lože kabelů</t>
  </si>
  <si>
    <t>25*0.35*0.2</t>
  </si>
  <si>
    <t>10*0.35*0.2</t>
  </si>
  <si>
    <t>C2</t>
  </si>
  <si>
    <t>"Celkem: "A2+B2</t>
  </si>
  <si>
    <t>75I312</t>
  </si>
  <si>
    <t>KABEL ZEMNÍ DVOUPLÁŠŤOVÝ S PANCÍŘEM PRŮMĚRU ŽÍLY 0,6 MM DO 25XN</t>
  </si>
  <si>
    <t>KMČTYŘKA</t>
  </si>
  <si>
    <t>-108133912</t>
  </si>
  <si>
    <t>"Nový dělovací kabel 25XN0.44</t>
  </si>
  <si>
    <t>10*6/1000</t>
  </si>
  <si>
    <t>75IE41</t>
  </si>
  <si>
    <t>SLOUPKOVÝ ROZVADĚČ DO 100 PÁRŮ - DODÁVKA</t>
  </si>
  <si>
    <t>-265286379</t>
  </si>
  <si>
    <t>"Nový UR 27 CBOY</t>
  </si>
  <si>
    <t>75IE4X</t>
  </si>
  <si>
    <t>SLOUPKOVÝ ROZVADĚČ DO 100 PÁRŮ - MONTÁŽ</t>
  </si>
  <si>
    <t>440287846</t>
  </si>
  <si>
    <t>75IH21</t>
  </si>
  <si>
    <t>UKONČENÍ KABELU CELOPLASTOVÝHO S PANCÍŘEM DO 40 ŽIL</t>
  </si>
  <si>
    <t>1269394281</t>
  </si>
  <si>
    <t>"Nový sdělovací kabel 25XN0.44</t>
  </si>
  <si>
    <t>"nový kabel 25XN0.44 - ukončení na obou koncích</t>
  </si>
  <si>
    <t>"zaslepení starého kabelu</t>
  </si>
  <si>
    <t>873333</t>
  </si>
  <si>
    <t>POTRUBÍ Z TRUB PLAST TLAK SVAŘ DN DO 150MM BEZVÝKOPOVOU TECHNOLOGIÍ</t>
  </si>
  <si>
    <t>-890508038</t>
  </si>
  <si>
    <t>"Chráničky bezvýkopovou technologií pod vozovkou, včetně startovacích a cílových jam</t>
  </si>
  <si>
    <t>"dle specifikace v PD</t>
  </si>
  <si>
    <t>"odměřením z výkresu:</t>
  </si>
  <si>
    <t>"rezerva 2xPE110mm</t>
  </si>
  <si>
    <t>2*40</t>
  </si>
  <si>
    <t>-1791206985</t>
  </si>
  <si>
    <t>"Chránička na stranové překládce kabelu bez přerušení a ochrana kabelů</t>
  </si>
  <si>
    <t>8+6</t>
  </si>
  <si>
    <t>"Kabel 25XN0.4</t>
  </si>
  <si>
    <t>15+6</t>
  </si>
  <si>
    <t>"2xHDPE</t>
  </si>
  <si>
    <t>2*15+2*6</t>
  </si>
  <si>
    <t>-190970969</t>
  </si>
  <si>
    <t>"Celkem: "A5+B5</t>
  </si>
  <si>
    <t>702332</t>
  </si>
  <si>
    <t>ZAKRYTÍ KABELŮ PLASTOVOU DESKOU/PÁSEM ŠÍŘKY PŘES 20 DO 40 CM</t>
  </si>
  <si>
    <t>69821607</t>
  </si>
  <si>
    <t>"Zakrytí kabelů platovou deskou</t>
  </si>
  <si>
    <t>90</t>
  </si>
  <si>
    <t>375</t>
  </si>
  <si>
    <t>1,3</t>
  </si>
  <si>
    <t>200</t>
  </si>
  <si>
    <t>SO 801 - Vegetační úpravy</t>
  </si>
  <si>
    <t>80</t>
  </si>
  <si>
    <t>50</t>
  </si>
  <si>
    <t>F12</t>
  </si>
  <si>
    <t>17680</t>
  </si>
  <si>
    <t>VÝPLNĚ Z NAKUPOVANÝCH MATERIÁLŮ</t>
  </si>
  <si>
    <t>-56559699</t>
  </si>
  <si>
    <t>"Obsyp okraje středového ostrova praným kačírkem 32/63</t>
  </si>
  <si>
    <t>113*0.2</t>
  </si>
  <si>
    <t>18235</t>
  </si>
  <si>
    <t>ROZPROSTŘENÍ ORNICE V ROVINĚ V TL DO 0,50M</t>
  </si>
  <si>
    <t>-685921022</t>
  </si>
  <si>
    <t>"Ohumusování středového ostrova</t>
  </si>
  <si>
    <t>3.14*10*10</t>
  </si>
  <si>
    <t>18245.1</t>
  </si>
  <si>
    <t>ZALOŽENÍ TRÁVNÍKU ZATRAVŇOVACÍ TEXTILIÍ (ROHOŽÍ)</t>
  </si>
  <si>
    <t>-1622446063</t>
  </si>
  <si>
    <t>"Zpevnění nejstrmější části svahu v místě výsadby kokosovou biodegradační rohoží</t>
  </si>
  <si>
    <t>"svah u cyklostezky</t>
  </si>
  <si>
    <t>207</t>
  </si>
  <si>
    <t>18331</t>
  </si>
  <si>
    <t>SADOVNICKÉ OBDĚLÁNÍ PŮDY</t>
  </si>
  <si>
    <t>1575407113</t>
  </si>
  <si>
    <t>"Sadovnické obdělání půdy</t>
  </si>
  <si>
    <t>"středový ostrov</t>
  </si>
  <si>
    <t>18331.1</t>
  </si>
  <si>
    <t>1036743580</t>
  </si>
  <si>
    <t>564</t>
  </si>
  <si>
    <t>183511</t>
  </si>
  <si>
    <t>CHEMICKÉ ODPLEVELENÍ CELOPLOŠNÉ</t>
  </si>
  <si>
    <t>-1274084684</t>
  </si>
  <si>
    <t>"Odplevelení půdy</t>
  </si>
  <si>
    <t>183511.1</t>
  </si>
  <si>
    <t>-1371784150</t>
  </si>
  <si>
    <t>18461</t>
  </si>
  <si>
    <t>MULČOVÁNÍ</t>
  </si>
  <si>
    <t>1533215025</t>
  </si>
  <si>
    <t>"Mulčování s borkováním -geotextilie 300g/m2, kůra 100mm</t>
  </si>
  <si>
    <t>18461.1</t>
  </si>
  <si>
    <t>-769355458</t>
  </si>
  <si>
    <t>18471</t>
  </si>
  <si>
    <t>OŠETŘENÍ DŘEVIN VE SKUPINÁCH</t>
  </si>
  <si>
    <t>-621382271</t>
  </si>
  <si>
    <t>"Ošetření dřevin proti okusu zvěří</t>
  </si>
  <si>
    <t>18471.1</t>
  </si>
  <si>
    <t>684046816</t>
  </si>
  <si>
    <t>184A2</t>
  </si>
  <si>
    <t>VYSAZOVÁNÍ KEŘŮ LISTNATÝCH BEZ BALU VČETNĚ VÝKOPU JAMKY</t>
  </si>
  <si>
    <t>1252639726</t>
  </si>
  <si>
    <t>"Výsadba keřů ve středovém ostrovu</t>
  </si>
  <si>
    <t xml:space="preserve">"Cornus alba Elegantisima - svída bílá </t>
  </si>
  <si>
    <t>"Spiraea cinerea Grefsheim - tavolník Grefsheimův</t>
  </si>
  <si>
    <t>"Spiraea japonica Shirobana - tavolník japonský</t>
  </si>
  <si>
    <t>"Cotoneaster dammeri Eichholz – skalník Dammerův</t>
  </si>
  <si>
    <t>184A2.1</t>
  </si>
  <si>
    <t>2076691526</t>
  </si>
  <si>
    <t>"Výsadba keřů ve svahu u cyklostezky</t>
  </si>
  <si>
    <t>"Ligustrum vulgare - ptačí zob obecný</t>
  </si>
  <si>
    <t>100</t>
  </si>
  <si>
    <t>"Spiraea vanhouttei - tavolník Vanhoutteův</t>
  </si>
  <si>
    <t>"Cornus alba - svída bílá</t>
  </si>
  <si>
    <t>"Cornus sanquinea - svída obecná</t>
  </si>
  <si>
    <t>"Physocarpus opulifolius - tavola kalinolistá</t>
  </si>
  <si>
    <t>"Viburnum opulus - kalina obecná</t>
  </si>
  <si>
    <t>G12</t>
  </si>
  <si>
    <t>"Celkem: "A12+B12+C12+D12+E12+F12</t>
  </si>
  <si>
    <t>184B14.1</t>
  </si>
  <si>
    <t>VYSAZOVÁNÍ STROMŮ LISTNATÝCH S BALEM OBVOD KMENE DO 14CM, PODCHOZÍ VÝŠ MIN 2,2M</t>
  </si>
  <si>
    <t>-403195580</t>
  </si>
  <si>
    <t>"Výsadba stromů do svahu k cyklostezce</t>
  </si>
  <si>
    <t>"Quercus robur - dub letní</t>
  </si>
  <si>
    <t>184D16.1</t>
  </si>
  <si>
    <t>VYSAZOVÁNÍ STROMŮ JEHLIČNATÝCH S BALEM VÝŠKY KMENE PŘES 1,75M</t>
  </si>
  <si>
    <t>450685974</t>
  </si>
  <si>
    <t>"Pinus sylvestris - borovice lesní</t>
  </si>
  <si>
    <t>18600</t>
  </si>
  <si>
    <t>ZALÉVÁNÍ VODOU</t>
  </si>
  <si>
    <t>-205655328</t>
  </si>
  <si>
    <t>"Zalévání středového ostrova</t>
  </si>
  <si>
    <t>314*50/1000</t>
  </si>
  <si>
    <t>"Celkem: "A3</t>
  </si>
  <si>
    <t>18600.1</t>
  </si>
  <si>
    <t>2075678711</t>
  </si>
  <si>
    <t>"Zalití výsadby na svahu cyklostezky</t>
  </si>
  <si>
    <t>"keře</t>
  </si>
  <si>
    <t>564*50/1000</t>
  </si>
  <si>
    <t>"stromy</t>
  </si>
  <si>
    <t>13*100/1000</t>
  </si>
  <si>
    <t>18499.R</t>
  </si>
  <si>
    <t>Ošetření a údržba zeleně po 1 roce od předání</t>
  </si>
  <si>
    <t>-1376387798</t>
  </si>
  <si>
    <t>SO 000 - Vedlejší a ostaní náklady stavby</t>
  </si>
  <si>
    <t>02730</t>
  </si>
  <si>
    <t>POMOC PRÁCE ZŘÍZ NEBO ZAJIŠŤ OCHRANU INŽENÝRSKÝCH SÍTÍ</t>
  </si>
  <si>
    <t>-1478090968</t>
  </si>
  <si>
    <t>"Všechny práce a poplatky pro ochranu inženýrských sítí.</t>
  </si>
  <si>
    <t>"Vytyčení, sondování, ochrana a zajištění během stavby během stavby atd.</t>
  </si>
  <si>
    <t>02910</t>
  </si>
  <si>
    <t>OSTATNÍ POŽADAVKY - ZEMĚMĚŘIČSKÁ MĚŘENÍ</t>
  </si>
  <si>
    <t>484726009</t>
  </si>
  <si>
    <t>"Geodetická činnost zhotovitele, vytyčení a vše ostatní s vyjímkou zaměření skutečného provedení stavby.</t>
  </si>
  <si>
    <t>02943</t>
  </si>
  <si>
    <t>OSTATNÍ POŽADAVKY - VYPRACOVÁNÍ RDS</t>
  </si>
  <si>
    <t>-1592225274</t>
  </si>
  <si>
    <t>"Vypracování RDS</t>
  </si>
  <si>
    <t>02950</t>
  </si>
  <si>
    <t>OSTATNÍ POŽADAVKY - POSUDKY, KONTROLY, REVIZNÍ ZPRÁVY</t>
  </si>
  <si>
    <t>550692833</t>
  </si>
  <si>
    <t>"Veškeré zkoušky, měření a revize potřebné k předání a převzetí díla a jeho kolaudaci.</t>
  </si>
  <si>
    <t>03100</t>
  </si>
  <si>
    <t>ZAŘÍZENÍ STAVENIŠTĚ - ZŘÍZENÍ, PROVOZ, DEMONTÁŽ</t>
  </si>
  <si>
    <t>-661944936</t>
  </si>
  <si>
    <t>"Zařízení staveniště včetně případného oplocení stavby</t>
  </si>
  <si>
    <t>029113</t>
  </si>
  <si>
    <t>OSTATNÍ POŽADAVKY - GEODETICKÉ ZAMĚŘENÍ - CELKY</t>
  </si>
  <si>
    <t>1869025329</t>
  </si>
  <si>
    <t>"Geodetické zaměření skutečného provedení stavby</t>
  </si>
  <si>
    <t>02720</t>
  </si>
  <si>
    <t>POMOC PRÁCE ZŘÍZ NEBO ZAJIŠŤ REGULACI A OCHRANU DOPRAVY</t>
  </si>
  <si>
    <t>1840832211</t>
  </si>
  <si>
    <t xml:space="preserve">"Kompletní dopravně inženýrská opatření všech etap výstavby, včetně vyznačení objízdných tras, po dobu stavby dle projektové </t>
  </si>
  <si>
    <t>"dokumentace a požadavků na provedení a kvalitu dle ŘSD a R-plánů zahrnující:</t>
  </si>
  <si>
    <t xml:space="preserve">"- Přechodné svislé i vodorovné dopravní značení, dopravní zařízení, jejich dodávku, montáž, demontáž, kontrolu, </t>
  </si>
  <si>
    <t>"údržbu, servis, přemisťování, přeznačování a manipulaci s nimi</t>
  </si>
  <si>
    <t xml:space="preserve">"- Zajištění zpracování podrobné dokumentace jednotlivých dopravně-inženýrských opatření v návaznosti na konkrétní </t>
  </si>
  <si>
    <t>"harmonogram prací a projednání DIO před stanovením přechodné úpravy provozu</t>
  </si>
  <si>
    <t xml:space="preserve">"- Zajištění stanovení přechodné úpravy provozu na pozemních komunikacích, rozhodnutí o uzavírce a dalších </t>
  </si>
  <si>
    <t>"správních rozhodnutí nutných pro realizaci a to včetně nezbytné inženýrské činnosti</t>
  </si>
  <si>
    <t>02944</t>
  </si>
  <si>
    <t>OSTAT POŽADAVKY - DOKUMENTACE SKUTEČ PROVEDENÍ V DIGIT FORMĚ</t>
  </si>
  <si>
    <t>-1133302292</t>
  </si>
  <si>
    <t>"DSPS v digitální i tištěné formě</t>
  </si>
  <si>
    <t>12,98</t>
  </si>
  <si>
    <t>1,84</t>
  </si>
  <si>
    <t>7,91</t>
  </si>
  <si>
    <t>3,62</t>
  </si>
  <si>
    <t>4,83</t>
  </si>
  <si>
    <t>SO 401 - Veřejné osvětlení</t>
  </si>
  <si>
    <t>13,92</t>
  </si>
  <si>
    <t>56,5</t>
  </si>
  <si>
    <t>C15</t>
  </si>
  <si>
    <t>449,5</t>
  </si>
  <si>
    <t>0 - Všeobecné konstrukce a práce</t>
  </si>
  <si>
    <t>2 - Základy</t>
  </si>
  <si>
    <t>7 - Přidružená stavební výroba</t>
  </si>
  <si>
    <t>8 - Potrubí</t>
  </si>
  <si>
    <t>71</t>
  </si>
  <si>
    <t>31329603</t>
  </si>
  <si>
    <t>(14,819+19,464+13,484+7,345)*1,8</t>
  </si>
  <si>
    <t>45</t>
  </si>
  <si>
    <t>-2093926482</t>
  </si>
  <si>
    <t>"Pro stožár bezpaticový - svítidlo typu A, D, dle specifikace v PD</t>
  </si>
  <si>
    <t>(3,14*0,8*0,8/4*1,75)*9</t>
  </si>
  <si>
    <t>"Pro stožár bezpaticový - svítidlo typu B, dle specifikace v PD</t>
  </si>
  <si>
    <t>(3,14*0,8*0,8/4*1,8)*4</t>
  </si>
  <si>
    <t>"Pro ocelový trakční stožár - svítidlo typu C, dle specifikac v PD</t>
  </si>
  <si>
    <t>(3,14*1,8*1,8/4*1,9)*1</t>
  </si>
  <si>
    <t>C5+B5+A5</t>
  </si>
  <si>
    <t>46</t>
  </si>
  <si>
    <t>132731</t>
  </si>
  <si>
    <t>HLOUBENÍ RÝH ŠÍŘ DO 2M PAŽ I NEPAŽ TŘ. I, ODVOZ DO 1KM</t>
  </si>
  <si>
    <t>1382110346</t>
  </si>
  <si>
    <t>47</t>
  </si>
  <si>
    <t>141733</t>
  </si>
  <si>
    <t>PROTLAČOVÁNÍ POTRUBÍ Z PLAST HMOT DN DO 150MM</t>
  </si>
  <si>
    <t>86005179</t>
  </si>
  <si>
    <t>2*(14+13+5)</t>
  </si>
  <si>
    <t>48</t>
  </si>
  <si>
    <t>1222242626</t>
  </si>
  <si>
    <t>190,305-14,819-19,464-13,484-7,345</t>
  </si>
  <si>
    <t>49</t>
  </si>
  <si>
    <t>-564734656</t>
  </si>
  <si>
    <t>"trasa chodník, volný terén</t>
  </si>
  <si>
    <t>(6,96+6,96)*0,35*0,08+449,5*0,35*0,08</t>
  </si>
  <si>
    <t xml:space="preserve">"základy stožárů VO </t>
  </si>
  <si>
    <t>(9*(3,14*0,2*0,2*1,2)-9*(3,14*0,075*0,075*1,2))+(4*(3,14*0,2*0,2*1,2)-4*(3,14*0,075*0,075*1,2))+(1*(3,14*0,25*0,25*1,4)-1*(3,14*0,162*0,162*1,4))</t>
  </si>
  <si>
    <t>B4+A4</t>
  </si>
  <si>
    <t>1946223626</t>
  </si>
  <si>
    <t>(6,96+6,96)*0,35*0,12+449,5*0,35*0,12</t>
  </si>
  <si>
    <t>51</t>
  </si>
  <si>
    <t>272313</t>
  </si>
  <si>
    <t>ZÁKLADY Z PROSTÉHO BETONU DO C16/20</t>
  </si>
  <si>
    <t>-887101254</t>
  </si>
  <si>
    <t>52</t>
  </si>
  <si>
    <t>702312</t>
  </si>
  <si>
    <t>ZAKRYTÍ KABELŮ VÝSTRAŽNOU FÓLIÍ ŠÍŘKY PŘES 20 DO 40 CM</t>
  </si>
  <si>
    <t>-1670059142</t>
  </si>
  <si>
    <t>"trasa chodník</t>
  </si>
  <si>
    <t>6,96+6,96</t>
  </si>
  <si>
    <t>"trasa křižovatka s vozovkou</t>
  </si>
  <si>
    <t>14+14+19+9,5</t>
  </si>
  <si>
    <t>"trasa volný terén</t>
  </si>
  <si>
    <t>D15</t>
  </si>
  <si>
    <t>C15+B15+A15</t>
  </si>
  <si>
    <t>702322</t>
  </si>
  <si>
    <t>ZAKRYTÍ KABELŮ BETONOVOU DESKOU ŠÍŘKY PŘES 20 DO 40 CM</t>
  </si>
  <si>
    <t>1936109321</t>
  </si>
  <si>
    <t>56</t>
  </si>
  <si>
    <t>741A11</t>
  </si>
  <si>
    <t>UZEMŇOVACÍ VODIČ V ZÁKLADECH FEZN DO 120 MM2</t>
  </si>
  <si>
    <t>-1991307809</t>
  </si>
  <si>
    <t>633</t>
  </si>
  <si>
    <t>57</t>
  </si>
  <si>
    <t>742H12</t>
  </si>
  <si>
    <t>KABEL NN ČTYŘ- A PĚTIŽÍLOVÝ CU S PLASTOVOU IZOLACÍ OD 4 DO 16 MM2</t>
  </si>
  <si>
    <t>-59110239</t>
  </si>
  <si>
    <t>7+7+14+14+19+9,5+384,5+14+13+5+32+10+35+69</t>
  </si>
  <si>
    <t>58</t>
  </si>
  <si>
    <t>742H13</t>
  </si>
  <si>
    <t>KABEL NN ČTYŘ- A PĚTIŽÍLOVÝ CU S PLASTOVOU IZOLACÍ OD 25 DO 50 MM2</t>
  </si>
  <si>
    <t>7511412</t>
  </si>
  <si>
    <t>742L12</t>
  </si>
  <si>
    <t>UKONČENÍ DVOU AŽ PĚTIŽÍLOVÉHO KABELU V ROZVADĚČI NEBO NA PŘÍSTROJI OD 4 DO 16 MM2</t>
  </si>
  <si>
    <t>-984443980</t>
  </si>
  <si>
    <t>60</t>
  </si>
  <si>
    <t>742P13</t>
  </si>
  <si>
    <t>ZATAŽENÍ KABELU DO CHRÁNIČKY - KABEL DO 4 KG/M</t>
  </si>
  <si>
    <t>791843487</t>
  </si>
  <si>
    <t>(6,95+6,95)+2*(14+14+19+9,5)+2*(13+14+5)</t>
  </si>
  <si>
    <t>61</t>
  </si>
  <si>
    <t>743122</t>
  </si>
  <si>
    <t>OSVĚTLOVACÍ STOŽÁR  PEVNÝ ŽÁROVĚ ZINKOVANÝ DÉLKY PŘES 6,5 DO 12 M</t>
  </si>
  <si>
    <t>1148203390</t>
  </si>
  <si>
    <t>4+5+1</t>
  </si>
  <si>
    <t>62</t>
  </si>
  <si>
    <t>743141</t>
  </si>
  <si>
    <t>OSVĚTLOVACÍ STOŽÁR  PŘECHODOVÝ DÉLKY DO 8 M</t>
  </si>
  <si>
    <t>-1873837187</t>
  </si>
  <si>
    <t>63</t>
  </si>
  <si>
    <t>743142</t>
  </si>
  <si>
    <t>OSVĚTLOVACÍ STOŽÁR  PŘECHODOVÝ - VÝLOŽNÍK S DÉLKOU VYLOŽENÍ DO 3 M</t>
  </si>
  <si>
    <t>904876544</t>
  </si>
  <si>
    <t>64</t>
  </si>
  <si>
    <t>743152</t>
  </si>
  <si>
    <t>OSVĚTLOVACÍ STOŽÁR  - STOŽÁROVÁ ROZVODNICE S 3-4 JISTÍCÍMI PRVKY</t>
  </si>
  <si>
    <t>656885388</t>
  </si>
  <si>
    <t>4+9+1</t>
  </si>
  <si>
    <t>65</t>
  </si>
  <si>
    <t>743332</t>
  </si>
  <si>
    <t>VÝLOŽNÍK PRO MONTÁŽ SVÍTIDLA NA STOŽÁR TŘÍ- A ČTYŘRAMENNÝ DÉLKA VYLOŽENÍ PŘES 1 DO 2 M</t>
  </si>
  <si>
    <t>-600277212</t>
  </si>
  <si>
    <t>66</t>
  </si>
  <si>
    <t>743511</t>
  </si>
  <si>
    <t>SVÍTIDLO VENKOVNÍ VŠEOBECNÉ VÝBOJKOVÉ ULIČNÍ, MIN. IP 44, DO 150 W</t>
  </si>
  <si>
    <t>-1795889642</t>
  </si>
  <si>
    <t>"svítidlo LED typu A, osazeno na dřík, dle specifikace v PD</t>
  </si>
  <si>
    <t>"svítidlo LED typu C, osazeno na výložník, dle specifikace v PD</t>
  </si>
  <si>
    <t>"svítidlo LED typu D, osazeno na dřík, dle specifikace v PD</t>
  </si>
  <si>
    <t>C18+B18+A18</t>
  </si>
  <si>
    <t>67</t>
  </si>
  <si>
    <t>743531</t>
  </si>
  <si>
    <t>SVÍTIDLO VENKOVNÍ VŠEOBECNÉ PRO OSVĚTLENÍ PŘECHODU PRO CHODCE DO 150 W</t>
  </si>
  <si>
    <t>764571463</t>
  </si>
  <si>
    <t>68</t>
  </si>
  <si>
    <t>743712</t>
  </si>
  <si>
    <t>ROZVADĚČ PRO VEŘEJNÉ OSVĚTLENÍ S MĚŘENÍM SPOTŘEBY EL. ENERGIE PŘES 4 KS TŘÍFÁZOVÝCH VĚTVÍ</t>
  </si>
  <si>
    <t>1883963613</t>
  </si>
  <si>
    <t>69</t>
  </si>
  <si>
    <t>595892944</t>
  </si>
  <si>
    <t>70</t>
  </si>
  <si>
    <t>1864324174</t>
  </si>
  <si>
    <t>54</t>
  </si>
  <si>
    <t>87633</t>
  </si>
  <si>
    <t>CHRÁNIČKY Z TRUB PLASTOVÝCH DN DO 150MM</t>
  </si>
  <si>
    <t>-1316973417</t>
  </si>
  <si>
    <t>"trasa chodník, křižovatka s vozovkou</t>
  </si>
  <si>
    <t>6,95+6,95+2*(14+14+19+9,5)</t>
  </si>
  <si>
    <t>55</t>
  </si>
  <si>
    <t>OBETONOVÁNÍ POTRUBÍ Z PROSTÉHO BETONU DO C12/15</t>
  </si>
  <si>
    <t>-161941081</t>
  </si>
  <si>
    <t>(14+14+19+9,5)*0,65*0,2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</si>
</sst>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7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3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29" fillId="0" borderId="0" xfId="0" applyFont="1" applyAlignment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6" fillId="0" borderId="4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6" fillId="0" borderId="5" xfId="0" applyFont="1" applyBorder="1" applyAlignment="1" applyProtection="1"/>
    <xf numFmtId="0" fontId="6" fillId="0" borderId="14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4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4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16" xfId="0" applyFont="1" applyBorder="1" applyAlignment="1" applyProtection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4" fontId="10" fillId="0" borderId="0" xfId="0" applyNumberFormat="1" applyFont="1" applyBorder="1" applyAlignment="1" applyProtection="1">
      <alignment vertical="center"/>
    </xf>
    <xf numFmtId="4" fontId="17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4" fontId="23" fillId="5" borderId="0" xfId="0" applyNumberFormat="1" applyFont="1" applyFill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4" fontId="23" fillId="0" borderId="0" xfId="0" applyNumberFormat="1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0" fontId="7" fillId="0" borderId="12" xfId="0" applyFont="1" applyBorder="1" applyAlignment="1" applyProtection="1">
      <alignment horizontal="left" vertical="center" wrapText="1"/>
    </xf>
    <xf numFmtId="0" fontId="7" fillId="0" borderId="12" xfId="0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12" fillId="2" borderId="0" xfId="1" applyFont="1" applyFill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100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176" t="s">
        <v>7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/>
      <c r="AK2" s="177"/>
      <c r="AL2" s="177"/>
      <c r="AM2" s="177"/>
      <c r="AN2" s="177"/>
      <c r="AO2" s="177"/>
      <c r="AP2" s="177"/>
      <c r="AR2" s="183" t="s">
        <v>8</v>
      </c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19" t="s">
        <v>9</v>
      </c>
      <c r="BT2" s="19" t="s">
        <v>10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3" ht="36.950000000000003" customHeight="1">
      <c r="B4" s="23"/>
      <c r="C4" s="178" t="s">
        <v>12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24"/>
      <c r="AS4" s="18" t="s">
        <v>13</v>
      </c>
      <c r="BS4" s="19" t="s">
        <v>9</v>
      </c>
    </row>
    <row r="5" spans="1:73" ht="14.45" customHeight="1">
      <c r="B5" s="23"/>
      <c r="C5" s="25"/>
      <c r="D5" s="26" t="s">
        <v>14</v>
      </c>
      <c r="E5" s="25"/>
      <c r="F5" s="25"/>
      <c r="G5" s="25"/>
      <c r="H5" s="25"/>
      <c r="I5" s="25"/>
      <c r="J5" s="25"/>
      <c r="K5" s="180" t="s">
        <v>15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25"/>
      <c r="AQ5" s="24"/>
      <c r="BS5" s="19" t="s">
        <v>9</v>
      </c>
    </row>
    <row r="6" spans="1:73" ht="36.950000000000003" customHeight="1">
      <c r="B6" s="23"/>
      <c r="C6" s="25"/>
      <c r="D6" s="28" t="s">
        <v>16</v>
      </c>
      <c r="E6" s="25"/>
      <c r="F6" s="25"/>
      <c r="G6" s="25"/>
      <c r="H6" s="25"/>
      <c r="I6" s="25"/>
      <c r="J6" s="25"/>
      <c r="K6" s="182" t="s">
        <v>17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P6" s="25"/>
      <c r="AQ6" s="24"/>
      <c r="BS6" s="19" t="s">
        <v>9</v>
      </c>
    </row>
    <row r="7" spans="1:73" ht="14.45" customHeight="1">
      <c r="B7" s="23"/>
      <c r="C7" s="25"/>
      <c r="D7" s="29" t="s">
        <v>18</v>
      </c>
      <c r="E7" s="25"/>
      <c r="F7" s="25"/>
      <c r="G7" s="25"/>
      <c r="H7" s="25"/>
      <c r="I7" s="25"/>
      <c r="J7" s="25"/>
      <c r="K7" s="27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20</v>
      </c>
      <c r="AL7" s="25"/>
      <c r="AM7" s="25"/>
      <c r="AN7" s="27" t="s">
        <v>19</v>
      </c>
      <c r="AO7" s="25"/>
      <c r="AP7" s="25"/>
      <c r="AQ7" s="24"/>
      <c r="BS7" s="19" t="s">
        <v>9</v>
      </c>
    </row>
    <row r="8" spans="1:73" ht="14.45" customHeight="1">
      <c r="B8" s="23"/>
      <c r="C8" s="25"/>
      <c r="D8" s="29" t="s">
        <v>21</v>
      </c>
      <c r="E8" s="25"/>
      <c r="F8" s="25"/>
      <c r="G8" s="25"/>
      <c r="H8" s="25"/>
      <c r="I8" s="25"/>
      <c r="J8" s="25"/>
      <c r="K8" s="27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23</v>
      </c>
      <c r="AL8" s="25"/>
      <c r="AM8" s="25"/>
      <c r="AN8" s="27" t="s">
        <v>24</v>
      </c>
      <c r="AO8" s="25"/>
      <c r="AP8" s="25"/>
      <c r="AQ8" s="24"/>
      <c r="BS8" s="19" t="s">
        <v>9</v>
      </c>
    </row>
    <row r="9" spans="1:73" ht="14.45" customHeight="1">
      <c r="B9" s="23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4"/>
      <c r="BS9" s="19" t="s">
        <v>9</v>
      </c>
    </row>
    <row r="10" spans="1:73" ht="14.45" customHeight="1">
      <c r="B10" s="23"/>
      <c r="C10" s="25"/>
      <c r="D10" s="29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26</v>
      </c>
      <c r="AL10" s="25"/>
      <c r="AM10" s="25"/>
      <c r="AN10" s="27" t="s">
        <v>19</v>
      </c>
      <c r="AO10" s="25"/>
      <c r="AP10" s="25"/>
      <c r="AQ10" s="24"/>
      <c r="BS10" s="19" t="s">
        <v>9</v>
      </c>
    </row>
    <row r="11" spans="1:73" ht="18.399999999999999" customHeight="1">
      <c r="B11" s="23"/>
      <c r="C11" s="25"/>
      <c r="D11" s="25"/>
      <c r="E11" s="27" t="s">
        <v>22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27</v>
      </c>
      <c r="AL11" s="25"/>
      <c r="AM11" s="25"/>
      <c r="AN11" s="27" t="s">
        <v>19</v>
      </c>
      <c r="AO11" s="25"/>
      <c r="AP11" s="25"/>
      <c r="AQ11" s="24"/>
      <c r="BS11" s="19" t="s">
        <v>9</v>
      </c>
    </row>
    <row r="12" spans="1:73" ht="6.95" customHeight="1">
      <c r="B12" s="23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4"/>
      <c r="BS12" s="19" t="s">
        <v>9</v>
      </c>
    </row>
    <row r="13" spans="1:73" ht="14.45" customHeight="1">
      <c r="B13" s="23"/>
      <c r="C13" s="25"/>
      <c r="D13" s="29" t="s">
        <v>28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26</v>
      </c>
      <c r="AL13" s="25"/>
      <c r="AM13" s="25"/>
      <c r="AN13" s="27" t="s">
        <v>19</v>
      </c>
      <c r="AO13" s="25"/>
      <c r="AP13" s="25"/>
      <c r="AQ13" s="24"/>
      <c r="BS13" s="19" t="s">
        <v>9</v>
      </c>
    </row>
    <row r="14" spans="1:73">
      <c r="B14" s="23"/>
      <c r="C14" s="25"/>
      <c r="D14" s="25"/>
      <c r="E14" s="27" t="s">
        <v>22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9" t="s">
        <v>27</v>
      </c>
      <c r="AL14" s="25"/>
      <c r="AM14" s="25"/>
      <c r="AN14" s="27" t="s">
        <v>19</v>
      </c>
      <c r="AO14" s="25"/>
      <c r="AP14" s="25"/>
      <c r="AQ14" s="24"/>
      <c r="BS14" s="19" t="s">
        <v>9</v>
      </c>
    </row>
    <row r="15" spans="1:73" ht="6.95" customHeight="1">
      <c r="B15" s="23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4"/>
      <c r="BS15" s="19" t="s">
        <v>6</v>
      </c>
    </row>
    <row r="16" spans="1:73" ht="14.45" customHeight="1">
      <c r="B16" s="23"/>
      <c r="C16" s="25"/>
      <c r="D16" s="29" t="s">
        <v>29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26</v>
      </c>
      <c r="AL16" s="25"/>
      <c r="AM16" s="25"/>
      <c r="AN16" s="27" t="s">
        <v>19</v>
      </c>
      <c r="AO16" s="25"/>
      <c r="AP16" s="25"/>
      <c r="AQ16" s="24"/>
      <c r="BS16" s="19" t="s">
        <v>6</v>
      </c>
    </row>
    <row r="17" spans="2:71" ht="18.399999999999999" customHeight="1">
      <c r="B17" s="23"/>
      <c r="C17" s="25"/>
      <c r="D17" s="25"/>
      <c r="E17" s="27" t="s">
        <v>22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27</v>
      </c>
      <c r="AL17" s="25"/>
      <c r="AM17" s="25"/>
      <c r="AN17" s="27" t="s">
        <v>19</v>
      </c>
      <c r="AO17" s="25"/>
      <c r="AP17" s="25"/>
      <c r="AQ17" s="24"/>
      <c r="BS17" s="19" t="s">
        <v>30</v>
      </c>
    </row>
    <row r="18" spans="2:71" ht="6.95" customHeight="1">
      <c r="B18" s="23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4"/>
      <c r="BS18" s="19" t="s">
        <v>9</v>
      </c>
    </row>
    <row r="19" spans="2:71" ht="14.45" customHeight="1">
      <c r="B19" s="23"/>
      <c r="C19" s="25"/>
      <c r="D19" s="29" t="s">
        <v>31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26</v>
      </c>
      <c r="AL19" s="25"/>
      <c r="AM19" s="25"/>
      <c r="AN19" s="27" t="s">
        <v>19</v>
      </c>
      <c r="AO19" s="25"/>
      <c r="AP19" s="25"/>
      <c r="AQ19" s="24"/>
      <c r="BS19" s="19" t="s">
        <v>9</v>
      </c>
    </row>
    <row r="20" spans="2:71" ht="18.399999999999999" customHeight="1">
      <c r="B20" s="23"/>
      <c r="C20" s="25"/>
      <c r="D20" s="25"/>
      <c r="E20" s="27" t="s">
        <v>22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27</v>
      </c>
      <c r="AL20" s="25"/>
      <c r="AM20" s="25"/>
      <c r="AN20" s="27" t="s">
        <v>19</v>
      </c>
      <c r="AO20" s="25"/>
      <c r="AP20" s="25"/>
      <c r="AQ20" s="24"/>
    </row>
    <row r="21" spans="2:71" ht="6.95" customHeight="1">
      <c r="B21" s="23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4"/>
    </row>
    <row r="22" spans="2:71">
      <c r="B22" s="23"/>
      <c r="C22" s="25"/>
      <c r="D22" s="29" t="s">
        <v>32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4"/>
    </row>
    <row r="23" spans="2:71" ht="16.5" customHeight="1">
      <c r="B23" s="23"/>
      <c r="C23" s="25"/>
      <c r="D23" s="25"/>
      <c r="E23" s="188" t="s">
        <v>19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25"/>
      <c r="AP23" s="25"/>
      <c r="AQ23" s="24"/>
    </row>
    <row r="24" spans="2:71" ht="6.95" customHeight="1">
      <c r="B24" s="23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4"/>
    </row>
    <row r="25" spans="2:71" ht="6.95" customHeight="1">
      <c r="B25" s="23"/>
      <c r="C25" s="25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5"/>
      <c r="AQ25" s="24"/>
    </row>
    <row r="26" spans="2:71" ht="14.45" customHeight="1">
      <c r="B26" s="23"/>
      <c r="C26" s="25"/>
      <c r="D26" s="31" t="s">
        <v>33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9">
        <f>ROUND(AG87,2)</f>
        <v>0</v>
      </c>
      <c r="AL26" s="181"/>
      <c r="AM26" s="181"/>
      <c r="AN26" s="181"/>
      <c r="AO26" s="181"/>
      <c r="AP26" s="25"/>
      <c r="AQ26" s="24"/>
    </row>
    <row r="27" spans="2:71" ht="14.45" customHeight="1">
      <c r="B27" s="23"/>
      <c r="C27" s="25"/>
      <c r="D27" s="31" t="s">
        <v>34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9">
        <f>ROUND(AG97,2)</f>
        <v>0</v>
      </c>
      <c r="AL27" s="189"/>
      <c r="AM27" s="189"/>
      <c r="AN27" s="189"/>
      <c r="AO27" s="189"/>
      <c r="AP27" s="25"/>
      <c r="AQ27" s="24"/>
    </row>
    <row r="28" spans="2:71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pans="2:71" s="1" customFormat="1" ht="25.9" customHeight="1">
      <c r="B29" s="32"/>
      <c r="C29" s="33"/>
      <c r="D29" s="35" t="s">
        <v>35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190">
        <f>ROUND(AK26+AK27,2)</f>
        <v>0</v>
      </c>
      <c r="AL29" s="191"/>
      <c r="AM29" s="191"/>
      <c r="AN29" s="191"/>
      <c r="AO29" s="191"/>
      <c r="AP29" s="33"/>
      <c r="AQ29" s="34"/>
    </row>
    <row r="30" spans="2:71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2" customFormat="1" ht="14.45" customHeight="1">
      <c r="B31" s="37"/>
      <c r="C31" s="38"/>
      <c r="D31" s="39" t="s">
        <v>36</v>
      </c>
      <c r="E31" s="38"/>
      <c r="F31" s="39" t="s">
        <v>37</v>
      </c>
      <c r="G31" s="38"/>
      <c r="H31" s="38"/>
      <c r="I31" s="38"/>
      <c r="J31" s="38"/>
      <c r="K31" s="38"/>
      <c r="L31" s="174">
        <v>0.21</v>
      </c>
      <c r="M31" s="175"/>
      <c r="N31" s="175"/>
      <c r="O31" s="175"/>
      <c r="P31" s="38"/>
      <c r="Q31" s="38"/>
      <c r="R31" s="38"/>
      <c r="S31" s="38"/>
      <c r="T31" s="41" t="s">
        <v>38</v>
      </c>
      <c r="U31" s="38"/>
      <c r="V31" s="38"/>
      <c r="W31" s="192">
        <f>ROUND(AZ87+SUM(CD98),2)</f>
        <v>0</v>
      </c>
      <c r="X31" s="175"/>
      <c r="Y31" s="175"/>
      <c r="Z31" s="175"/>
      <c r="AA31" s="175"/>
      <c r="AB31" s="175"/>
      <c r="AC31" s="175"/>
      <c r="AD31" s="175"/>
      <c r="AE31" s="175"/>
      <c r="AF31" s="38"/>
      <c r="AG31" s="38"/>
      <c r="AH31" s="38"/>
      <c r="AI31" s="38"/>
      <c r="AJ31" s="38"/>
      <c r="AK31" s="192">
        <f>ROUND(AV87+SUM(BY98),2)</f>
        <v>0</v>
      </c>
      <c r="AL31" s="175"/>
      <c r="AM31" s="175"/>
      <c r="AN31" s="175"/>
      <c r="AO31" s="175"/>
      <c r="AP31" s="38"/>
      <c r="AQ31" s="42"/>
    </row>
    <row r="32" spans="2:71" s="2" customFormat="1" ht="14.45" customHeight="1">
      <c r="B32" s="37"/>
      <c r="C32" s="38"/>
      <c r="D32" s="38"/>
      <c r="E32" s="38"/>
      <c r="F32" s="39" t="s">
        <v>39</v>
      </c>
      <c r="G32" s="38"/>
      <c r="H32" s="38"/>
      <c r="I32" s="38"/>
      <c r="J32" s="38"/>
      <c r="K32" s="38"/>
      <c r="L32" s="174">
        <v>0.15</v>
      </c>
      <c r="M32" s="175"/>
      <c r="N32" s="175"/>
      <c r="O32" s="175"/>
      <c r="P32" s="38"/>
      <c r="Q32" s="38"/>
      <c r="R32" s="38"/>
      <c r="S32" s="38"/>
      <c r="T32" s="41" t="s">
        <v>38</v>
      </c>
      <c r="U32" s="38"/>
      <c r="V32" s="38"/>
      <c r="W32" s="192">
        <f>ROUND(BA87+SUM(CE98),2)</f>
        <v>0</v>
      </c>
      <c r="X32" s="175"/>
      <c r="Y32" s="175"/>
      <c r="Z32" s="175"/>
      <c r="AA32" s="175"/>
      <c r="AB32" s="175"/>
      <c r="AC32" s="175"/>
      <c r="AD32" s="175"/>
      <c r="AE32" s="175"/>
      <c r="AF32" s="38"/>
      <c r="AG32" s="38"/>
      <c r="AH32" s="38"/>
      <c r="AI32" s="38"/>
      <c r="AJ32" s="38"/>
      <c r="AK32" s="192">
        <f>ROUND(AW87+SUM(BZ98),2)</f>
        <v>0</v>
      </c>
      <c r="AL32" s="175"/>
      <c r="AM32" s="175"/>
      <c r="AN32" s="175"/>
      <c r="AO32" s="175"/>
      <c r="AP32" s="38"/>
      <c r="AQ32" s="42"/>
    </row>
    <row r="33" spans="2:43" s="2" customFormat="1" ht="14.45" hidden="1" customHeight="1">
      <c r="B33" s="37"/>
      <c r="C33" s="38"/>
      <c r="D33" s="38"/>
      <c r="E33" s="38"/>
      <c r="F33" s="39" t="s">
        <v>40</v>
      </c>
      <c r="G33" s="38"/>
      <c r="H33" s="38"/>
      <c r="I33" s="38"/>
      <c r="J33" s="38"/>
      <c r="K33" s="38"/>
      <c r="L33" s="174">
        <v>0.21</v>
      </c>
      <c r="M33" s="175"/>
      <c r="N33" s="175"/>
      <c r="O33" s="175"/>
      <c r="P33" s="38"/>
      <c r="Q33" s="38"/>
      <c r="R33" s="38"/>
      <c r="S33" s="38"/>
      <c r="T33" s="41" t="s">
        <v>38</v>
      </c>
      <c r="U33" s="38"/>
      <c r="V33" s="38"/>
      <c r="W33" s="192">
        <f>ROUND(BB87+SUM(CF98),2)</f>
        <v>0</v>
      </c>
      <c r="X33" s="175"/>
      <c r="Y33" s="175"/>
      <c r="Z33" s="175"/>
      <c r="AA33" s="175"/>
      <c r="AB33" s="175"/>
      <c r="AC33" s="175"/>
      <c r="AD33" s="175"/>
      <c r="AE33" s="175"/>
      <c r="AF33" s="38"/>
      <c r="AG33" s="38"/>
      <c r="AH33" s="38"/>
      <c r="AI33" s="38"/>
      <c r="AJ33" s="38"/>
      <c r="AK33" s="192">
        <v>0</v>
      </c>
      <c r="AL33" s="175"/>
      <c r="AM33" s="175"/>
      <c r="AN33" s="175"/>
      <c r="AO33" s="175"/>
      <c r="AP33" s="38"/>
      <c r="AQ33" s="42"/>
    </row>
    <row r="34" spans="2:43" s="2" customFormat="1" ht="14.45" hidden="1" customHeight="1">
      <c r="B34" s="37"/>
      <c r="C34" s="38"/>
      <c r="D34" s="38"/>
      <c r="E34" s="38"/>
      <c r="F34" s="39" t="s">
        <v>41</v>
      </c>
      <c r="G34" s="38"/>
      <c r="H34" s="38"/>
      <c r="I34" s="38"/>
      <c r="J34" s="38"/>
      <c r="K34" s="38"/>
      <c r="L34" s="174">
        <v>0.15</v>
      </c>
      <c r="M34" s="175"/>
      <c r="N34" s="175"/>
      <c r="O34" s="175"/>
      <c r="P34" s="38"/>
      <c r="Q34" s="38"/>
      <c r="R34" s="38"/>
      <c r="S34" s="38"/>
      <c r="T34" s="41" t="s">
        <v>38</v>
      </c>
      <c r="U34" s="38"/>
      <c r="V34" s="38"/>
      <c r="W34" s="192">
        <f>ROUND(BC87+SUM(CG98),2)</f>
        <v>0</v>
      </c>
      <c r="X34" s="175"/>
      <c r="Y34" s="175"/>
      <c r="Z34" s="175"/>
      <c r="AA34" s="175"/>
      <c r="AB34" s="175"/>
      <c r="AC34" s="175"/>
      <c r="AD34" s="175"/>
      <c r="AE34" s="175"/>
      <c r="AF34" s="38"/>
      <c r="AG34" s="38"/>
      <c r="AH34" s="38"/>
      <c r="AI34" s="38"/>
      <c r="AJ34" s="38"/>
      <c r="AK34" s="192">
        <v>0</v>
      </c>
      <c r="AL34" s="175"/>
      <c r="AM34" s="175"/>
      <c r="AN34" s="175"/>
      <c r="AO34" s="175"/>
      <c r="AP34" s="38"/>
      <c r="AQ34" s="42"/>
    </row>
    <row r="35" spans="2:43" s="2" customFormat="1" ht="14.45" hidden="1" customHeight="1">
      <c r="B35" s="37"/>
      <c r="C35" s="38"/>
      <c r="D35" s="38"/>
      <c r="E35" s="38"/>
      <c r="F35" s="39" t="s">
        <v>42</v>
      </c>
      <c r="G35" s="38"/>
      <c r="H35" s="38"/>
      <c r="I35" s="38"/>
      <c r="J35" s="38"/>
      <c r="K35" s="38"/>
      <c r="L35" s="174">
        <v>0</v>
      </c>
      <c r="M35" s="175"/>
      <c r="N35" s="175"/>
      <c r="O35" s="175"/>
      <c r="P35" s="38"/>
      <c r="Q35" s="38"/>
      <c r="R35" s="38"/>
      <c r="S35" s="38"/>
      <c r="T35" s="41" t="s">
        <v>38</v>
      </c>
      <c r="U35" s="38"/>
      <c r="V35" s="38"/>
      <c r="W35" s="192">
        <f>ROUND(BD87+SUM(CH98),2)</f>
        <v>0</v>
      </c>
      <c r="X35" s="175"/>
      <c r="Y35" s="175"/>
      <c r="Z35" s="175"/>
      <c r="AA35" s="175"/>
      <c r="AB35" s="175"/>
      <c r="AC35" s="175"/>
      <c r="AD35" s="175"/>
      <c r="AE35" s="175"/>
      <c r="AF35" s="38"/>
      <c r="AG35" s="38"/>
      <c r="AH35" s="38"/>
      <c r="AI35" s="38"/>
      <c r="AJ35" s="38"/>
      <c r="AK35" s="192">
        <v>0</v>
      </c>
      <c r="AL35" s="175"/>
      <c r="AM35" s="175"/>
      <c r="AN35" s="175"/>
      <c r="AO35" s="175"/>
      <c r="AP35" s="38"/>
      <c r="AQ35" s="42"/>
    </row>
    <row r="36" spans="2:43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43" s="1" customFormat="1" ht="25.9" customHeight="1">
      <c r="B37" s="32"/>
      <c r="C37" s="43"/>
      <c r="D37" s="44" t="s">
        <v>43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44</v>
      </c>
      <c r="U37" s="45"/>
      <c r="V37" s="45"/>
      <c r="W37" s="45"/>
      <c r="X37" s="193" t="s">
        <v>45</v>
      </c>
      <c r="Y37" s="194"/>
      <c r="Z37" s="194"/>
      <c r="AA37" s="194"/>
      <c r="AB37" s="194"/>
      <c r="AC37" s="45"/>
      <c r="AD37" s="45"/>
      <c r="AE37" s="45"/>
      <c r="AF37" s="45"/>
      <c r="AG37" s="45"/>
      <c r="AH37" s="45"/>
      <c r="AI37" s="45"/>
      <c r="AJ37" s="45"/>
      <c r="AK37" s="195">
        <f>SUM(AK29:AK35)</f>
        <v>0</v>
      </c>
      <c r="AL37" s="194"/>
      <c r="AM37" s="194"/>
      <c r="AN37" s="194"/>
      <c r="AO37" s="196"/>
      <c r="AP37" s="43"/>
      <c r="AQ37" s="34"/>
    </row>
    <row r="38" spans="2:43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 ht="13.5">
      <c r="B39" s="23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4"/>
    </row>
    <row r="40" spans="2:43" ht="13.5">
      <c r="B40" s="23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4"/>
    </row>
    <row r="41" spans="2:43" ht="13.5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4"/>
    </row>
    <row r="42" spans="2:43" ht="13.5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4"/>
    </row>
    <row r="43" spans="2:43" ht="13.5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4"/>
    </row>
    <row r="44" spans="2:43" ht="13.5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4"/>
    </row>
    <row r="45" spans="2:43" ht="13.5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4"/>
    </row>
    <row r="46" spans="2:43" ht="13.5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4"/>
    </row>
    <row r="47" spans="2:43" ht="13.5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4"/>
    </row>
    <row r="48" spans="2:43" ht="13.5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4"/>
    </row>
    <row r="49" spans="2:43" s="1" customFormat="1">
      <c r="B49" s="32"/>
      <c r="C49" s="33"/>
      <c r="D49" s="47" t="s">
        <v>46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47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 ht="13.5">
      <c r="B50" s="23"/>
      <c r="C50" s="25"/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1"/>
      <c r="AA50" s="25"/>
      <c r="AB50" s="25"/>
      <c r="AC50" s="50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1"/>
      <c r="AP50" s="25"/>
      <c r="AQ50" s="24"/>
    </row>
    <row r="51" spans="2:43" ht="13.5">
      <c r="B51" s="23"/>
      <c r="C51" s="25"/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1"/>
      <c r="AA51" s="25"/>
      <c r="AB51" s="25"/>
      <c r="AC51" s="50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1"/>
      <c r="AP51" s="25"/>
      <c r="AQ51" s="24"/>
    </row>
    <row r="52" spans="2:43" ht="13.5">
      <c r="B52" s="23"/>
      <c r="C52" s="25"/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1"/>
      <c r="AA52" s="25"/>
      <c r="AB52" s="25"/>
      <c r="AC52" s="50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1"/>
      <c r="AP52" s="25"/>
      <c r="AQ52" s="24"/>
    </row>
    <row r="53" spans="2:43" ht="13.5">
      <c r="B53" s="23"/>
      <c r="C53" s="25"/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1"/>
      <c r="AA53" s="25"/>
      <c r="AB53" s="25"/>
      <c r="AC53" s="50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1"/>
      <c r="AP53" s="25"/>
      <c r="AQ53" s="24"/>
    </row>
    <row r="54" spans="2:43" ht="13.5">
      <c r="B54" s="23"/>
      <c r="C54" s="25"/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1"/>
      <c r="AA54" s="25"/>
      <c r="AB54" s="25"/>
      <c r="AC54" s="50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1"/>
      <c r="AP54" s="25"/>
      <c r="AQ54" s="24"/>
    </row>
    <row r="55" spans="2:43" ht="13.5">
      <c r="B55" s="23"/>
      <c r="C55" s="25"/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1"/>
      <c r="AA55" s="25"/>
      <c r="AB55" s="25"/>
      <c r="AC55" s="50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1"/>
      <c r="AP55" s="25"/>
      <c r="AQ55" s="24"/>
    </row>
    <row r="56" spans="2:43" ht="13.5">
      <c r="B56" s="23"/>
      <c r="C56" s="25"/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1"/>
      <c r="AA56" s="25"/>
      <c r="AB56" s="25"/>
      <c r="AC56" s="50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1"/>
      <c r="AP56" s="25"/>
      <c r="AQ56" s="24"/>
    </row>
    <row r="57" spans="2:43" ht="13.5">
      <c r="B57" s="23"/>
      <c r="C57" s="25"/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1"/>
      <c r="AA57" s="25"/>
      <c r="AB57" s="25"/>
      <c r="AC57" s="50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1"/>
      <c r="AP57" s="25"/>
      <c r="AQ57" s="24"/>
    </row>
    <row r="58" spans="2:43" s="1" customFormat="1">
      <c r="B58" s="32"/>
      <c r="C58" s="33"/>
      <c r="D58" s="52" t="s">
        <v>48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49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48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49</v>
      </c>
      <c r="AN58" s="53"/>
      <c r="AO58" s="55"/>
      <c r="AP58" s="33"/>
      <c r="AQ58" s="34"/>
    </row>
    <row r="59" spans="2:43" ht="13.5">
      <c r="B59" s="23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4"/>
    </row>
    <row r="60" spans="2:43" s="1" customFormat="1">
      <c r="B60" s="32"/>
      <c r="C60" s="33"/>
      <c r="D60" s="47" t="s">
        <v>50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51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 ht="13.5">
      <c r="B61" s="23"/>
      <c r="C61" s="25"/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1"/>
      <c r="AA61" s="25"/>
      <c r="AB61" s="25"/>
      <c r="AC61" s="50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1"/>
      <c r="AP61" s="25"/>
      <c r="AQ61" s="24"/>
    </row>
    <row r="62" spans="2:43" ht="13.5">
      <c r="B62" s="23"/>
      <c r="C62" s="25"/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1"/>
      <c r="AA62" s="25"/>
      <c r="AB62" s="25"/>
      <c r="AC62" s="50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1"/>
      <c r="AP62" s="25"/>
      <c r="AQ62" s="24"/>
    </row>
    <row r="63" spans="2:43" ht="13.5">
      <c r="B63" s="23"/>
      <c r="C63" s="25"/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1"/>
      <c r="AA63" s="25"/>
      <c r="AB63" s="25"/>
      <c r="AC63" s="50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1"/>
      <c r="AP63" s="25"/>
      <c r="AQ63" s="24"/>
    </row>
    <row r="64" spans="2:43" ht="13.5">
      <c r="B64" s="23"/>
      <c r="C64" s="25"/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1"/>
      <c r="AA64" s="25"/>
      <c r="AB64" s="25"/>
      <c r="AC64" s="50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1"/>
      <c r="AP64" s="25"/>
      <c r="AQ64" s="24"/>
    </row>
    <row r="65" spans="2:43" ht="13.5">
      <c r="B65" s="23"/>
      <c r="C65" s="25"/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1"/>
      <c r="AA65" s="25"/>
      <c r="AB65" s="25"/>
      <c r="AC65" s="50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1"/>
      <c r="AP65" s="25"/>
      <c r="AQ65" s="24"/>
    </row>
    <row r="66" spans="2:43" ht="13.5">
      <c r="B66" s="23"/>
      <c r="C66" s="25"/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1"/>
      <c r="AA66" s="25"/>
      <c r="AB66" s="25"/>
      <c r="AC66" s="50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1"/>
      <c r="AP66" s="25"/>
      <c r="AQ66" s="24"/>
    </row>
    <row r="67" spans="2:43" ht="13.5">
      <c r="B67" s="23"/>
      <c r="C67" s="25"/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1"/>
      <c r="AA67" s="25"/>
      <c r="AB67" s="25"/>
      <c r="AC67" s="50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1"/>
      <c r="AP67" s="25"/>
      <c r="AQ67" s="24"/>
    </row>
    <row r="68" spans="2:43" ht="13.5">
      <c r="B68" s="23"/>
      <c r="C68" s="25"/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1"/>
      <c r="AA68" s="25"/>
      <c r="AB68" s="25"/>
      <c r="AC68" s="50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1"/>
      <c r="AP68" s="25"/>
      <c r="AQ68" s="24"/>
    </row>
    <row r="69" spans="2:43" s="1" customFormat="1">
      <c r="B69" s="32"/>
      <c r="C69" s="33"/>
      <c r="D69" s="52" t="s">
        <v>48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49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48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49</v>
      </c>
      <c r="AN69" s="53"/>
      <c r="AO69" s="55"/>
      <c r="AP69" s="33"/>
      <c r="AQ69" s="34"/>
    </row>
    <row r="70" spans="2:43" s="1" customFormat="1" ht="6.95" customHeight="1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>
      <c r="B76" s="32"/>
      <c r="C76" s="178" t="s">
        <v>52</v>
      </c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  <c r="V76" s="179"/>
      <c r="W76" s="179"/>
      <c r="X76" s="179"/>
      <c r="Y76" s="179"/>
      <c r="Z76" s="179"/>
      <c r="AA76" s="179"/>
      <c r="AB76" s="179"/>
      <c r="AC76" s="179"/>
      <c r="AD76" s="179"/>
      <c r="AE76" s="179"/>
      <c r="AF76" s="179"/>
      <c r="AG76" s="179"/>
      <c r="AH76" s="179"/>
      <c r="AI76" s="179"/>
      <c r="AJ76" s="179"/>
      <c r="AK76" s="179"/>
      <c r="AL76" s="179"/>
      <c r="AM76" s="179"/>
      <c r="AN76" s="179"/>
      <c r="AO76" s="179"/>
      <c r="AP76" s="179"/>
      <c r="AQ76" s="34"/>
    </row>
    <row r="77" spans="2:43" s="3" customFormat="1" ht="14.45" customHeight="1">
      <c r="B77" s="62"/>
      <c r="C77" s="29" t="s">
        <v>14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CM002VV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>
      <c r="B78" s="65"/>
      <c r="C78" s="66" t="s">
        <v>16</v>
      </c>
      <c r="D78" s="67"/>
      <c r="E78" s="67"/>
      <c r="F78" s="67"/>
      <c r="G78" s="67"/>
      <c r="H78" s="67"/>
      <c r="I78" s="67"/>
      <c r="J78" s="67"/>
      <c r="K78" s="67"/>
      <c r="L78" s="208" t="str">
        <f>K6</f>
        <v>Pardubice - Černá za Bory malá okružní křižovatka silnic II/322 a III/2983</v>
      </c>
      <c r="M78" s="209"/>
      <c r="N78" s="209"/>
      <c r="O78" s="209"/>
      <c r="P78" s="209"/>
      <c r="Q78" s="209"/>
      <c r="R78" s="209"/>
      <c r="S78" s="209"/>
      <c r="T78" s="209"/>
      <c r="U78" s="209"/>
      <c r="V78" s="209"/>
      <c r="W78" s="209"/>
      <c r="X78" s="209"/>
      <c r="Y78" s="209"/>
      <c r="Z78" s="209"/>
      <c r="AA78" s="209"/>
      <c r="AB78" s="209"/>
      <c r="AC78" s="209"/>
      <c r="AD78" s="209"/>
      <c r="AE78" s="209"/>
      <c r="AF78" s="209"/>
      <c r="AG78" s="209"/>
      <c r="AH78" s="209"/>
      <c r="AI78" s="209"/>
      <c r="AJ78" s="209"/>
      <c r="AK78" s="209"/>
      <c r="AL78" s="209"/>
      <c r="AM78" s="209"/>
      <c r="AN78" s="209"/>
      <c r="AO78" s="209"/>
      <c r="AP78" s="67"/>
      <c r="AQ78" s="68"/>
    </row>
    <row r="79" spans="2:43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>
      <c r="B80" s="32"/>
      <c r="C80" s="29" t="s">
        <v>21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 xml:space="preserve"> 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23</v>
      </c>
      <c r="AJ80" s="33"/>
      <c r="AK80" s="33"/>
      <c r="AL80" s="33"/>
      <c r="AM80" s="70" t="str">
        <f>IF(AN8= "","",AN8)</f>
        <v>19. 11. 2018</v>
      </c>
      <c r="AN80" s="33"/>
      <c r="AO80" s="33"/>
      <c r="AP80" s="33"/>
      <c r="AQ80" s="34"/>
    </row>
    <row r="81" spans="1:76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76" s="1" customFormat="1">
      <c r="B82" s="32"/>
      <c r="C82" s="29" t="s">
        <v>25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 xml:space="preserve"> 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29</v>
      </c>
      <c r="AJ82" s="33"/>
      <c r="AK82" s="33"/>
      <c r="AL82" s="33"/>
      <c r="AM82" s="198" t="str">
        <f>IF(E17="","",E17)</f>
        <v xml:space="preserve"> </v>
      </c>
      <c r="AN82" s="198"/>
      <c r="AO82" s="198"/>
      <c r="AP82" s="198"/>
      <c r="AQ82" s="34"/>
      <c r="AS82" s="199" t="s">
        <v>53</v>
      </c>
      <c r="AT82" s="200"/>
      <c r="AU82" s="71"/>
      <c r="AV82" s="71"/>
      <c r="AW82" s="71"/>
      <c r="AX82" s="71"/>
      <c r="AY82" s="71"/>
      <c r="AZ82" s="71"/>
      <c r="BA82" s="71"/>
      <c r="BB82" s="71"/>
      <c r="BC82" s="71"/>
      <c r="BD82" s="72"/>
    </row>
    <row r="83" spans="1:76" s="1" customFormat="1">
      <c r="B83" s="32"/>
      <c r="C83" s="29" t="s">
        <v>28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 xml:space="preserve"> 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31</v>
      </c>
      <c r="AJ83" s="33"/>
      <c r="AK83" s="33"/>
      <c r="AL83" s="33"/>
      <c r="AM83" s="198" t="str">
        <f>IF(E20="","",E20)</f>
        <v xml:space="preserve"> </v>
      </c>
      <c r="AN83" s="198"/>
      <c r="AO83" s="198"/>
      <c r="AP83" s="198"/>
      <c r="AQ83" s="34"/>
      <c r="AS83" s="201"/>
      <c r="AT83" s="202"/>
      <c r="AU83" s="73"/>
      <c r="AV83" s="73"/>
      <c r="AW83" s="73"/>
      <c r="AX83" s="73"/>
      <c r="AY83" s="73"/>
      <c r="AZ83" s="73"/>
      <c r="BA83" s="73"/>
      <c r="BB83" s="73"/>
      <c r="BC83" s="73"/>
      <c r="BD83" s="74"/>
    </row>
    <row r="84" spans="1:76" s="1" customFormat="1" ht="10.9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203"/>
      <c r="AT84" s="204"/>
      <c r="AU84" s="33"/>
      <c r="AV84" s="33"/>
      <c r="AW84" s="33"/>
      <c r="AX84" s="33"/>
      <c r="AY84" s="33"/>
      <c r="AZ84" s="33"/>
      <c r="BA84" s="33"/>
      <c r="BB84" s="33"/>
      <c r="BC84" s="33"/>
      <c r="BD84" s="75"/>
    </row>
    <row r="85" spans="1:76" s="1" customFormat="1" ht="29.25" customHeight="1">
      <c r="B85" s="32"/>
      <c r="C85" s="211" t="s">
        <v>54</v>
      </c>
      <c r="D85" s="206"/>
      <c r="E85" s="206"/>
      <c r="F85" s="206"/>
      <c r="G85" s="206"/>
      <c r="H85" s="76"/>
      <c r="I85" s="205" t="s">
        <v>55</v>
      </c>
      <c r="J85" s="206"/>
      <c r="K85" s="206"/>
      <c r="L85" s="206"/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5" t="s">
        <v>56</v>
      </c>
      <c r="AH85" s="206"/>
      <c r="AI85" s="206"/>
      <c r="AJ85" s="206"/>
      <c r="AK85" s="206"/>
      <c r="AL85" s="206"/>
      <c r="AM85" s="206"/>
      <c r="AN85" s="205" t="s">
        <v>57</v>
      </c>
      <c r="AO85" s="206"/>
      <c r="AP85" s="207"/>
      <c r="AQ85" s="34"/>
      <c r="AS85" s="77" t="s">
        <v>58</v>
      </c>
      <c r="AT85" s="78" t="s">
        <v>59</v>
      </c>
      <c r="AU85" s="78" t="s">
        <v>60</v>
      </c>
      <c r="AV85" s="78" t="s">
        <v>61</v>
      </c>
      <c r="AW85" s="78" t="s">
        <v>62</v>
      </c>
      <c r="AX85" s="78" t="s">
        <v>63</v>
      </c>
      <c r="AY85" s="78" t="s">
        <v>64</v>
      </c>
      <c r="AZ85" s="78" t="s">
        <v>65</v>
      </c>
      <c r="BA85" s="78" t="s">
        <v>66</v>
      </c>
      <c r="BB85" s="78" t="s">
        <v>67</v>
      </c>
      <c r="BC85" s="78" t="s">
        <v>68</v>
      </c>
      <c r="BD85" s="79" t="s">
        <v>69</v>
      </c>
    </row>
    <row r="86" spans="1:76" s="1" customFormat="1" ht="10.9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80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76" s="4" customFormat="1" ht="32.450000000000003" customHeight="1">
      <c r="B87" s="65"/>
      <c r="C87" s="81" t="s">
        <v>70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212">
        <f>ROUND(SUM(AG88:AG95),2)</f>
        <v>0</v>
      </c>
      <c r="AH87" s="212"/>
      <c r="AI87" s="212"/>
      <c r="AJ87" s="212"/>
      <c r="AK87" s="212"/>
      <c r="AL87" s="212"/>
      <c r="AM87" s="212"/>
      <c r="AN87" s="187">
        <f t="shared" ref="AN87:AN95" si="0">SUM(AG87,AT87)</f>
        <v>0</v>
      </c>
      <c r="AO87" s="187"/>
      <c r="AP87" s="187"/>
      <c r="AQ87" s="68"/>
      <c r="AS87" s="83">
        <f>ROUND(SUM(AS88:AS95),2)</f>
        <v>0</v>
      </c>
      <c r="AT87" s="84">
        <f t="shared" ref="AT87:AT95" si="1">ROUND(SUM(AV87:AW87),2)</f>
        <v>0</v>
      </c>
      <c r="AU87" s="85">
        <f>ROUND(SUM(AU88:AU95),5)</f>
        <v>0</v>
      </c>
      <c r="AV87" s="84">
        <f>ROUND(AZ87*L31,2)</f>
        <v>0</v>
      </c>
      <c r="AW87" s="84">
        <f>ROUND(BA87*L32,2)</f>
        <v>0</v>
      </c>
      <c r="AX87" s="84">
        <f>ROUND(BB87*L31,2)</f>
        <v>0</v>
      </c>
      <c r="AY87" s="84">
        <f>ROUND(BC87*L32,2)</f>
        <v>0</v>
      </c>
      <c r="AZ87" s="84">
        <f>ROUND(SUM(AZ88:AZ95),2)</f>
        <v>0</v>
      </c>
      <c r="BA87" s="84">
        <f>ROUND(SUM(BA88:BA95),2)</f>
        <v>0</v>
      </c>
      <c r="BB87" s="84">
        <f>ROUND(SUM(BB88:BB95),2)</f>
        <v>0</v>
      </c>
      <c r="BC87" s="84">
        <f>ROUND(SUM(BC88:BC95),2)</f>
        <v>0</v>
      </c>
      <c r="BD87" s="86">
        <f>ROUND(SUM(BD88:BD95),2)</f>
        <v>0</v>
      </c>
      <c r="BS87" s="87" t="s">
        <v>71</v>
      </c>
      <c r="BT87" s="87" t="s">
        <v>72</v>
      </c>
      <c r="BU87" s="88" t="s">
        <v>73</v>
      </c>
      <c r="BV87" s="87" t="s">
        <v>74</v>
      </c>
      <c r="BW87" s="87" t="s">
        <v>75</v>
      </c>
      <c r="BX87" s="87" t="s">
        <v>76</v>
      </c>
    </row>
    <row r="88" spans="1:76" s="5" customFormat="1" ht="16.5" customHeight="1">
      <c r="A88" s="89" t="s">
        <v>77</v>
      </c>
      <c r="B88" s="90"/>
      <c r="C88" s="91"/>
      <c r="D88" s="197" t="s">
        <v>78</v>
      </c>
      <c r="E88" s="197"/>
      <c r="F88" s="197"/>
      <c r="G88" s="197"/>
      <c r="H88" s="197"/>
      <c r="I88" s="92"/>
      <c r="J88" s="197" t="s">
        <v>79</v>
      </c>
      <c r="K88" s="197"/>
      <c r="L88" s="197"/>
      <c r="M88" s="197"/>
      <c r="N88" s="197"/>
      <c r="O88" s="197"/>
      <c r="P88" s="197"/>
      <c r="Q88" s="197"/>
      <c r="R88" s="197"/>
      <c r="S88" s="197"/>
      <c r="T88" s="197"/>
      <c r="U88" s="197"/>
      <c r="V88" s="197"/>
      <c r="W88" s="197"/>
      <c r="X88" s="197"/>
      <c r="Y88" s="197"/>
      <c r="Z88" s="197"/>
      <c r="AA88" s="197"/>
      <c r="AB88" s="197"/>
      <c r="AC88" s="197"/>
      <c r="AD88" s="197"/>
      <c r="AE88" s="197"/>
      <c r="AF88" s="197"/>
      <c r="AG88" s="185">
        <f>'SO 01 - Příprava staveniště'!M30</f>
        <v>0</v>
      </c>
      <c r="AH88" s="186"/>
      <c r="AI88" s="186"/>
      <c r="AJ88" s="186"/>
      <c r="AK88" s="186"/>
      <c r="AL88" s="186"/>
      <c r="AM88" s="186"/>
      <c r="AN88" s="185">
        <f t="shared" si="0"/>
        <v>0</v>
      </c>
      <c r="AO88" s="186"/>
      <c r="AP88" s="186"/>
      <c r="AQ88" s="93"/>
      <c r="AS88" s="94">
        <f>'SO 01 - Příprava staveniště'!M28</f>
        <v>0</v>
      </c>
      <c r="AT88" s="95">
        <f t="shared" si="1"/>
        <v>0</v>
      </c>
      <c r="AU88" s="96">
        <f>'SO 01 - Příprava staveniště'!W115</f>
        <v>0</v>
      </c>
      <c r="AV88" s="95">
        <f>'SO 01 - Příprava staveniště'!M32</f>
        <v>0</v>
      </c>
      <c r="AW88" s="95">
        <f>'SO 01 - Příprava staveniště'!M33</f>
        <v>0</v>
      </c>
      <c r="AX88" s="95">
        <f>'SO 01 - Příprava staveniště'!M34</f>
        <v>0</v>
      </c>
      <c r="AY88" s="95">
        <f>'SO 01 - Příprava staveniště'!M35</f>
        <v>0</v>
      </c>
      <c r="AZ88" s="95">
        <f>'SO 01 - Příprava staveniště'!H32</f>
        <v>0</v>
      </c>
      <c r="BA88" s="95">
        <f>'SO 01 - Příprava staveniště'!H33</f>
        <v>0</v>
      </c>
      <c r="BB88" s="95">
        <f>'SO 01 - Příprava staveniště'!H34</f>
        <v>0</v>
      </c>
      <c r="BC88" s="95">
        <f>'SO 01 - Příprava staveniště'!H35</f>
        <v>0</v>
      </c>
      <c r="BD88" s="97">
        <f>'SO 01 - Příprava staveniště'!H36</f>
        <v>0</v>
      </c>
      <c r="BT88" s="98" t="s">
        <v>80</v>
      </c>
      <c r="BV88" s="98" t="s">
        <v>74</v>
      </c>
      <c r="BW88" s="98" t="s">
        <v>81</v>
      </c>
      <c r="BX88" s="98" t="s">
        <v>75</v>
      </c>
    </row>
    <row r="89" spans="1:76" s="5" customFormat="1" ht="31.5" customHeight="1">
      <c r="A89" s="89" t="s">
        <v>77</v>
      </c>
      <c r="B89" s="90"/>
      <c r="C89" s="91"/>
      <c r="D89" s="197" t="s">
        <v>82</v>
      </c>
      <c r="E89" s="197"/>
      <c r="F89" s="197"/>
      <c r="G89" s="197"/>
      <c r="H89" s="197"/>
      <c r="I89" s="92"/>
      <c r="J89" s="197" t="s">
        <v>83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7"/>
      <c r="AG89" s="185">
        <f>'SO 101 - Okružní křižovatka'!M30</f>
        <v>0</v>
      </c>
      <c r="AH89" s="186"/>
      <c r="AI89" s="186"/>
      <c r="AJ89" s="186"/>
      <c r="AK89" s="186"/>
      <c r="AL89" s="186"/>
      <c r="AM89" s="186"/>
      <c r="AN89" s="185">
        <f t="shared" si="0"/>
        <v>0</v>
      </c>
      <c r="AO89" s="186"/>
      <c r="AP89" s="186"/>
      <c r="AQ89" s="93"/>
      <c r="AS89" s="94">
        <f>'SO 101 - Okružní křižovatka'!M28</f>
        <v>0</v>
      </c>
      <c r="AT89" s="95">
        <f t="shared" si="1"/>
        <v>0</v>
      </c>
      <c r="AU89" s="96">
        <f>'SO 101 - Okružní křižovatka'!W114</f>
        <v>0</v>
      </c>
      <c r="AV89" s="95">
        <f>'SO 101 - Okružní křižovatka'!M32</f>
        <v>0</v>
      </c>
      <c r="AW89" s="95">
        <f>'SO 101 - Okružní křižovatka'!M33</f>
        <v>0</v>
      </c>
      <c r="AX89" s="95">
        <f>'SO 101 - Okružní křižovatka'!M34</f>
        <v>0</v>
      </c>
      <c r="AY89" s="95">
        <f>'SO 101 - Okružní křižovatka'!M35</f>
        <v>0</v>
      </c>
      <c r="AZ89" s="95">
        <f>'SO 101 - Okružní křižovatka'!H32</f>
        <v>0</v>
      </c>
      <c r="BA89" s="95">
        <f>'SO 101 - Okružní křižovatka'!H33</f>
        <v>0</v>
      </c>
      <c r="BB89" s="95">
        <f>'SO 101 - Okružní křižovatka'!H34</f>
        <v>0</v>
      </c>
      <c r="BC89" s="95">
        <f>'SO 101 - Okružní křižovatka'!H35</f>
        <v>0</v>
      </c>
      <c r="BD89" s="97">
        <f>'SO 101 - Okružní křižovatka'!H36</f>
        <v>0</v>
      </c>
      <c r="BT89" s="98" t="s">
        <v>80</v>
      </c>
      <c r="BV89" s="98" t="s">
        <v>74</v>
      </c>
      <c r="BW89" s="98" t="s">
        <v>84</v>
      </c>
      <c r="BX89" s="98" t="s">
        <v>75</v>
      </c>
    </row>
    <row r="90" spans="1:76" s="5" customFormat="1" ht="31.5" customHeight="1">
      <c r="A90" s="89" t="s">
        <v>77</v>
      </c>
      <c r="B90" s="90"/>
      <c r="C90" s="91"/>
      <c r="D90" s="197" t="s">
        <v>85</v>
      </c>
      <c r="E90" s="197"/>
      <c r="F90" s="197"/>
      <c r="G90" s="197"/>
      <c r="H90" s="197"/>
      <c r="I90" s="92"/>
      <c r="J90" s="197" t="s">
        <v>86</v>
      </c>
      <c r="K90" s="197"/>
      <c r="L90" s="197"/>
      <c r="M90" s="197"/>
      <c r="N90" s="197"/>
      <c r="O90" s="197"/>
      <c r="P90" s="197"/>
      <c r="Q90" s="197"/>
      <c r="R90" s="197"/>
      <c r="S90" s="197"/>
      <c r="T90" s="197"/>
      <c r="U90" s="197"/>
      <c r="V90" s="197"/>
      <c r="W90" s="197"/>
      <c r="X90" s="197"/>
      <c r="Y90" s="197"/>
      <c r="Z90" s="197"/>
      <c r="AA90" s="197"/>
      <c r="AB90" s="197"/>
      <c r="AC90" s="197"/>
      <c r="AD90" s="197"/>
      <c r="AE90" s="197"/>
      <c r="AF90" s="197"/>
      <c r="AG90" s="185">
        <f>'SO 102 - Zálivy BUS, chod...'!M30</f>
        <v>0</v>
      </c>
      <c r="AH90" s="186"/>
      <c r="AI90" s="186"/>
      <c r="AJ90" s="186"/>
      <c r="AK90" s="186"/>
      <c r="AL90" s="186"/>
      <c r="AM90" s="186"/>
      <c r="AN90" s="185">
        <f t="shared" si="0"/>
        <v>0</v>
      </c>
      <c r="AO90" s="186"/>
      <c r="AP90" s="186"/>
      <c r="AQ90" s="93"/>
      <c r="AS90" s="94">
        <f>'SO 102 - Zálivy BUS, chod...'!M28</f>
        <v>0</v>
      </c>
      <c r="AT90" s="95">
        <f t="shared" si="1"/>
        <v>0</v>
      </c>
      <c r="AU90" s="96">
        <f>'SO 102 - Zálivy BUS, chod...'!W113</f>
        <v>0</v>
      </c>
      <c r="AV90" s="95">
        <f>'SO 102 - Zálivy BUS, chod...'!M32</f>
        <v>0</v>
      </c>
      <c r="AW90" s="95">
        <f>'SO 102 - Zálivy BUS, chod...'!M33</f>
        <v>0</v>
      </c>
      <c r="AX90" s="95">
        <f>'SO 102 - Zálivy BUS, chod...'!M34</f>
        <v>0</v>
      </c>
      <c r="AY90" s="95">
        <f>'SO 102 - Zálivy BUS, chod...'!M35</f>
        <v>0</v>
      </c>
      <c r="AZ90" s="95">
        <f>'SO 102 - Zálivy BUS, chod...'!H32</f>
        <v>0</v>
      </c>
      <c r="BA90" s="95">
        <f>'SO 102 - Zálivy BUS, chod...'!H33</f>
        <v>0</v>
      </c>
      <c r="BB90" s="95">
        <f>'SO 102 - Zálivy BUS, chod...'!H34</f>
        <v>0</v>
      </c>
      <c r="BC90" s="95">
        <f>'SO 102 - Zálivy BUS, chod...'!H35</f>
        <v>0</v>
      </c>
      <c r="BD90" s="97">
        <f>'SO 102 - Zálivy BUS, chod...'!H36</f>
        <v>0</v>
      </c>
      <c r="BT90" s="98" t="s">
        <v>80</v>
      </c>
      <c r="BV90" s="98" t="s">
        <v>74</v>
      </c>
      <c r="BW90" s="98" t="s">
        <v>87</v>
      </c>
      <c r="BX90" s="98" t="s">
        <v>75</v>
      </c>
    </row>
    <row r="91" spans="1:76" s="5" customFormat="1" ht="31.5" customHeight="1">
      <c r="A91" s="89" t="s">
        <v>77</v>
      </c>
      <c r="B91" s="90"/>
      <c r="C91" s="91"/>
      <c r="D91" s="197" t="s">
        <v>88</v>
      </c>
      <c r="E91" s="197"/>
      <c r="F91" s="197"/>
      <c r="G91" s="197"/>
      <c r="H91" s="197"/>
      <c r="I91" s="92"/>
      <c r="J91" s="197" t="s">
        <v>89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7"/>
      <c r="AG91" s="185">
        <f>'SO 301 - Odvodnění povrch...'!M30</f>
        <v>0</v>
      </c>
      <c r="AH91" s="186"/>
      <c r="AI91" s="186"/>
      <c r="AJ91" s="186"/>
      <c r="AK91" s="186"/>
      <c r="AL91" s="186"/>
      <c r="AM91" s="186"/>
      <c r="AN91" s="185">
        <f t="shared" si="0"/>
        <v>0</v>
      </c>
      <c r="AO91" s="186"/>
      <c r="AP91" s="186"/>
      <c r="AQ91" s="93"/>
      <c r="AS91" s="94">
        <f>'SO 301 - Odvodnění povrch...'!M28</f>
        <v>0</v>
      </c>
      <c r="AT91" s="95">
        <f t="shared" si="1"/>
        <v>0</v>
      </c>
      <c r="AU91" s="96">
        <f>'SO 301 - Odvodnění povrch...'!W115</f>
        <v>0</v>
      </c>
      <c r="AV91" s="95">
        <f>'SO 301 - Odvodnění povrch...'!M32</f>
        <v>0</v>
      </c>
      <c r="AW91" s="95">
        <f>'SO 301 - Odvodnění povrch...'!M33</f>
        <v>0</v>
      </c>
      <c r="AX91" s="95">
        <f>'SO 301 - Odvodnění povrch...'!M34</f>
        <v>0</v>
      </c>
      <c r="AY91" s="95">
        <f>'SO 301 - Odvodnění povrch...'!M35</f>
        <v>0</v>
      </c>
      <c r="AZ91" s="95">
        <f>'SO 301 - Odvodnění povrch...'!H32</f>
        <v>0</v>
      </c>
      <c r="BA91" s="95">
        <f>'SO 301 - Odvodnění povrch...'!H33</f>
        <v>0</v>
      </c>
      <c r="BB91" s="95">
        <f>'SO 301 - Odvodnění povrch...'!H34</f>
        <v>0</v>
      </c>
      <c r="BC91" s="95">
        <f>'SO 301 - Odvodnění povrch...'!H35</f>
        <v>0</v>
      </c>
      <c r="BD91" s="97">
        <f>'SO 301 - Odvodnění povrch...'!H36</f>
        <v>0</v>
      </c>
      <c r="BT91" s="98" t="s">
        <v>80</v>
      </c>
      <c r="BV91" s="98" t="s">
        <v>74</v>
      </c>
      <c r="BW91" s="98" t="s">
        <v>90</v>
      </c>
      <c r="BX91" s="98" t="s">
        <v>75</v>
      </c>
    </row>
    <row r="92" spans="1:76" s="5" customFormat="1" ht="31.5" customHeight="1">
      <c r="A92" s="89" t="s">
        <v>77</v>
      </c>
      <c r="B92" s="90"/>
      <c r="C92" s="91"/>
      <c r="D92" s="197" t="s">
        <v>91</v>
      </c>
      <c r="E92" s="197"/>
      <c r="F92" s="197"/>
      <c r="G92" s="197"/>
      <c r="H92" s="197"/>
      <c r="I92" s="92"/>
      <c r="J92" s="197" t="s">
        <v>92</v>
      </c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185">
        <f>'SO 402 - Úpravy Telefonic...'!M30</f>
        <v>0</v>
      </c>
      <c r="AH92" s="186"/>
      <c r="AI92" s="186"/>
      <c r="AJ92" s="186"/>
      <c r="AK92" s="186"/>
      <c r="AL92" s="186"/>
      <c r="AM92" s="186"/>
      <c r="AN92" s="185">
        <f t="shared" si="0"/>
        <v>0</v>
      </c>
      <c r="AO92" s="186"/>
      <c r="AP92" s="186"/>
      <c r="AQ92" s="93"/>
      <c r="AS92" s="94">
        <f>'SO 402 - Úpravy Telefonic...'!M28</f>
        <v>0</v>
      </c>
      <c r="AT92" s="95">
        <f t="shared" si="1"/>
        <v>0</v>
      </c>
      <c r="AU92" s="96">
        <f>'SO 402 - Úpravy Telefonic...'!W113</f>
        <v>0</v>
      </c>
      <c r="AV92" s="95">
        <f>'SO 402 - Úpravy Telefonic...'!M32</f>
        <v>0</v>
      </c>
      <c r="AW92" s="95">
        <f>'SO 402 - Úpravy Telefonic...'!M33</f>
        <v>0</v>
      </c>
      <c r="AX92" s="95">
        <f>'SO 402 - Úpravy Telefonic...'!M34</f>
        <v>0</v>
      </c>
      <c r="AY92" s="95">
        <f>'SO 402 - Úpravy Telefonic...'!M35</f>
        <v>0</v>
      </c>
      <c r="AZ92" s="95">
        <f>'SO 402 - Úpravy Telefonic...'!H32</f>
        <v>0</v>
      </c>
      <c r="BA92" s="95">
        <f>'SO 402 - Úpravy Telefonic...'!H33</f>
        <v>0</v>
      </c>
      <c r="BB92" s="95">
        <f>'SO 402 - Úpravy Telefonic...'!H34</f>
        <v>0</v>
      </c>
      <c r="BC92" s="95">
        <f>'SO 402 - Úpravy Telefonic...'!H35</f>
        <v>0</v>
      </c>
      <c r="BD92" s="97">
        <f>'SO 402 - Úpravy Telefonic...'!H36</f>
        <v>0</v>
      </c>
      <c r="BT92" s="98" t="s">
        <v>80</v>
      </c>
      <c r="BV92" s="98" t="s">
        <v>74</v>
      </c>
      <c r="BW92" s="98" t="s">
        <v>93</v>
      </c>
      <c r="BX92" s="98" t="s">
        <v>75</v>
      </c>
    </row>
    <row r="93" spans="1:76" s="5" customFormat="1" ht="31.5" customHeight="1">
      <c r="A93" s="89" t="s">
        <v>77</v>
      </c>
      <c r="B93" s="90"/>
      <c r="C93" s="91"/>
      <c r="D93" s="197" t="s">
        <v>94</v>
      </c>
      <c r="E93" s="197"/>
      <c r="F93" s="197"/>
      <c r="G93" s="197"/>
      <c r="H93" s="197"/>
      <c r="I93" s="92"/>
      <c r="J93" s="197" t="s">
        <v>95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7"/>
      <c r="AG93" s="185">
        <f>'SO 801 - Vegetační úpravy'!M30</f>
        <v>0</v>
      </c>
      <c r="AH93" s="186"/>
      <c r="AI93" s="186"/>
      <c r="AJ93" s="186"/>
      <c r="AK93" s="186"/>
      <c r="AL93" s="186"/>
      <c r="AM93" s="186"/>
      <c r="AN93" s="185">
        <f t="shared" si="0"/>
        <v>0</v>
      </c>
      <c r="AO93" s="186"/>
      <c r="AP93" s="186"/>
      <c r="AQ93" s="93"/>
      <c r="AS93" s="94">
        <f>'SO 801 - Vegetační úpravy'!M28</f>
        <v>0</v>
      </c>
      <c r="AT93" s="95">
        <f t="shared" si="1"/>
        <v>0</v>
      </c>
      <c r="AU93" s="96">
        <f>'SO 801 - Vegetační úpravy'!W111</f>
        <v>0</v>
      </c>
      <c r="AV93" s="95">
        <f>'SO 801 - Vegetační úpravy'!M32</f>
        <v>0</v>
      </c>
      <c r="AW93" s="95">
        <f>'SO 801 - Vegetační úpravy'!M33</f>
        <v>0</v>
      </c>
      <c r="AX93" s="95">
        <f>'SO 801 - Vegetační úpravy'!M34</f>
        <v>0</v>
      </c>
      <c r="AY93" s="95">
        <f>'SO 801 - Vegetační úpravy'!M35</f>
        <v>0</v>
      </c>
      <c r="AZ93" s="95">
        <f>'SO 801 - Vegetační úpravy'!H32</f>
        <v>0</v>
      </c>
      <c r="BA93" s="95">
        <f>'SO 801 - Vegetační úpravy'!H33</f>
        <v>0</v>
      </c>
      <c r="BB93" s="95">
        <f>'SO 801 - Vegetační úpravy'!H34</f>
        <v>0</v>
      </c>
      <c r="BC93" s="95">
        <f>'SO 801 - Vegetační úpravy'!H35</f>
        <v>0</v>
      </c>
      <c r="BD93" s="97">
        <f>'SO 801 - Vegetační úpravy'!H36</f>
        <v>0</v>
      </c>
      <c r="BT93" s="98" t="s">
        <v>80</v>
      </c>
      <c r="BV93" s="98" t="s">
        <v>74</v>
      </c>
      <c r="BW93" s="98" t="s">
        <v>96</v>
      </c>
      <c r="BX93" s="98" t="s">
        <v>75</v>
      </c>
    </row>
    <row r="94" spans="1:76" s="5" customFormat="1" ht="31.5" customHeight="1">
      <c r="A94" s="89" t="s">
        <v>77</v>
      </c>
      <c r="B94" s="90"/>
      <c r="C94" s="91"/>
      <c r="D94" s="197" t="s">
        <v>97</v>
      </c>
      <c r="E94" s="197"/>
      <c r="F94" s="197"/>
      <c r="G94" s="197"/>
      <c r="H94" s="197"/>
      <c r="I94" s="92"/>
      <c r="J94" s="197" t="s">
        <v>98</v>
      </c>
      <c r="K94" s="197"/>
      <c r="L94" s="197"/>
      <c r="M94" s="197"/>
      <c r="N94" s="197"/>
      <c r="O94" s="197"/>
      <c r="P94" s="197"/>
      <c r="Q94" s="197"/>
      <c r="R94" s="197"/>
      <c r="S94" s="197"/>
      <c r="T94" s="197"/>
      <c r="U94" s="197"/>
      <c r="V94" s="197"/>
      <c r="W94" s="197"/>
      <c r="X94" s="197"/>
      <c r="Y94" s="197"/>
      <c r="Z94" s="197"/>
      <c r="AA94" s="197"/>
      <c r="AB94" s="197"/>
      <c r="AC94" s="197"/>
      <c r="AD94" s="197"/>
      <c r="AE94" s="197"/>
      <c r="AF94" s="197"/>
      <c r="AG94" s="185">
        <f>'SO 000 - Vedlejší a ostan...'!M30</f>
        <v>0</v>
      </c>
      <c r="AH94" s="186"/>
      <c r="AI94" s="186"/>
      <c r="AJ94" s="186"/>
      <c r="AK94" s="186"/>
      <c r="AL94" s="186"/>
      <c r="AM94" s="186"/>
      <c r="AN94" s="185">
        <f t="shared" si="0"/>
        <v>0</v>
      </c>
      <c r="AO94" s="186"/>
      <c r="AP94" s="186"/>
      <c r="AQ94" s="93"/>
      <c r="AS94" s="94">
        <f>'SO 000 - Vedlejší a ostan...'!M28</f>
        <v>0</v>
      </c>
      <c r="AT94" s="95">
        <f t="shared" si="1"/>
        <v>0</v>
      </c>
      <c r="AU94" s="96">
        <f>'SO 000 - Vedlejší a ostan...'!W110</f>
        <v>0</v>
      </c>
      <c r="AV94" s="95">
        <f>'SO 000 - Vedlejší a ostan...'!M32</f>
        <v>0</v>
      </c>
      <c r="AW94" s="95">
        <f>'SO 000 - Vedlejší a ostan...'!M33</f>
        <v>0</v>
      </c>
      <c r="AX94" s="95">
        <f>'SO 000 - Vedlejší a ostan...'!M34</f>
        <v>0</v>
      </c>
      <c r="AY94" s="95">
        <f>'SO 000 - Vedlejší a ostan...'!M35</f>
        <v>0</v>
      </c>
      <c r="AZ94" s="95">
        <f>'SO 000 - Vedlejší a ostan...'!H32</f>
        <v>0</v>
      </c>
      <c r="BA94" s="95">
        <f>'SO 000 - Vedlejší a ostan...'!H33</f>
        <v>0</v>
      </c>
      <c r="BB94" s="95">
        <f>'SO 000 - Vedlejší a ostan...'!H34</f>
        <v>0</v>
      </c>
      <c r="BC94" s="95">
        <f>'SO 000 - Vedlejší a ostan...'!H35</f>
        <v>0</v>
      </c>
      <c r="BD94" s="97">
        <f>'SO 000 - Vedlejší a ostan...'!H36</f>
        <v>0</v>
      </c>
      <c r="BT94" s="98" t="s">
        <v>80</v>
      </c>
      <c r="BV94" s="98" t="s">
        <v>74</v>
      </c>
      <c r="BW94" s="98" t="s">
        <v>99</v>
      </c>
      <c r="BX94" s="98" t="s">
        <v>75</v>
      </c>
    </row>
    <row r="95" spans="1:76" s="5" customFormat="1" ht="31.5" customHeight="1">
      <c r="A95" s="89" t="s">
        <v>77</v>
      </c>
      <c r="B95" s="90"/>
      <c r="C95" s="91"/>
      <c r="D95" s="197" t="s">
        <v>100</v>
      </c>
      <c r="E95" s="197"/>
      <c r="F95" s="197"/>
      <c r="G95" s="197"/>
      <c r="H95" s="197"/>
      <c r="I95" s="92"/>
      <c r="J95" s="197" t="s">
        <v>101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7"/>
      <c r="AG95" s="185">
        <f>'SO 401 - Veřejné osvětlení'!M30</f>
        <v>0</v>
      </c>
      <c r="AH95" s="186"/>
      <c r="AI95" s="186"/>
      <c r="AJ95" s="186"/>
      <c r="AK95" s="186"/>
      <c r="AL95" s="186"/>
      <c r="AM95" s="186"/>
      <c r="AN95" s="185">
        <f t="shared" si="0"/>
        <v>0</v>
      </c>
      <c r="AO95" s="186"/>
      <c r="AP95" s="186"/>
      <c r="AQ95" s="93"/>
      <c r="AS95" s="99">
        <f>'SO 401 - Veřejné osvětlení'!M28</f>
        <v>0</v>
      </c>
      <c r="AT95" s="100">
        <f t="shared" si="1"/>
        <v>0</v>
      </c>
      <c r="AU95" s="101">
        <f>'SO 401 - Veřejné osvětlení'!W114</f>
        <v>0</v>
      </c>
      <c r="AV95" s="100">
        <f>'SO 401 - Veřejné osvětlení'!M32</f>
        <v>0</v>
      </c>
      <c r="AW95" s="100">
        <f>'SO 401 - Veřejné osvětlení'!M33</f>
        <v>0</v>
      </c>
      <c r="AX95" s="100">
        <f>'SO 401 - Veřejné osvětlení'!M34</f>
        <v>0</v>
      </c>
      <c r="AY95" s="100">
        <f>'SO 401 - Veřejné osvětlení'!M35</f>
        <v>0</v>
      </c>
      <c r="AZ95" s="100">
        <f>'SO 401 - Veřejné osvětlení'!H32</f>
        <v>0</v>
      </c>
      <c r="BA95" s="100">
        <f>'SO 401 - Veřejné osvětlení'!H33</f>
        <v>0</v>
      </c>
      <c r="BB95" s="100">
        <f>'SO 401 - Veřejné osvětlení'!H34</f>
        <v>0</v>
      </c>
      <c r="BC95" s="100">
        <f>'SO 401 - Veřejné osvětlení'!H35</f>
        <v>0</v>
      </c>
      <c r="BD95" s="102">
        <f>'SO 401 - Veřejné osvětlení'!H36</f>
        <v>0</v>
      </c>
      <c r="BT95" s="98" t="s">
        <v>80</v>
      </c>
      <c r="BV95" s="98" t="s">
        <v>74</v>
      </c>
      <c r="BW95" s="98" t="s">
        <v>102</v>
      </c>
      <c r="BX95" s="98" t="s">
        <v>75</v>
      </c>
    </row>
    <row r="96" spans="1:76" ht="13.5">
      <c r="B96" s="23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4"/>
    </row>
    <row r="97" spans="2:48" s="1" customFormat="1" ht="30" customHeight="1">
      <c r="B97" s="32"/>
      <c r="C97" s="81" t="s">
        <v>103</v>
      </c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187">
        <v>0</v>
      </c>
      <c r="AH97" s="187"/>
      <c r="AI97" s="187"/>
      <c r="AJ97" s="187"/>
      <c r="AK97" s="187"/>
      <c r="AL97" s="187"/>
      <c r="AM97" s="187"/>
      <c r="AN97" s="187">
        <v>0</v>
      </c>
      <c r="AO97" s="187"/>
      <c r="AP97" s="187"/>
      <c r="AQ97" s="34"/>
      <c r="AS97" s="77" t="s">
        <v>104</v>
      </c>
      <c r="AT97" s="78" t="s">
        <v>105</v>
      </c>
      <c r="AU97" s="78" t="s">
        <v>36</v>
      </c>
      <c r="AV97" s="79" t="s">
        <v>59</v>
      </c>
    </row>
    <row r="98" spans="2:48" s="1" customFormat="1" ht="10.9" customHeight="1"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4"/>
      <c r="AS98" s="103"/>
      <c r="AT98" s="104"/>
      <c r="AU98" s="104"/>
      <c r="AV98" s="105"/>
    </row>
    <row r="99" spans="2:48" s="1" customFormat="1" ht="30" customHeight="1">
      <c r="B99" s="32"/>
      <c r="C99" s="106" t="s">
        <v>106</v>
      </c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210">
        <f>ROUND(AG87+AG97,2)</f>
        <v>0</v>
      </c>
      <c r="AH99" s="210"/>
      <c r="AI99" s="210"/>
      <c r="AJ99" s="210"/>
      <c r="AK99" s="210"/>
      <c r="AL99" s="210"/>
      <c r="AM99" s="210"/>
      <c r="AN99" s="210">
        <f>AN87+AN97</f>
        <v>0</v>
      </c>
      <c r="AO99" s="210"/>
      <c r="AP99" s="210"/>
      <c r="AQ99" s="34"/>
    </row>
    <row r="100" spans="2:48" s="1" customFormat="1" ht="6.95" customHeight="1"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8"/>
    </row>
  </sheetData>
  <sheetProtection algorithmName="SHA-512" hashValue="3ymwajsyzqBrod8EltqA9l87256zKTLuCR+ghuZJa4HxMuFxiXEHFE1KOX2ynJasilxVoRV8qYjh6/9MgReqPw==" saltValue="ueP39Iz9zoNvn3KQfRwX9oqjQ5Bp2r5KOkU+/mtew8A7RuJOA7WpjsIwsBhwftlQtbLfFInePMrHi7PO9kwrDQ==" spinCount="10" sheet="1" objects="1" scenarios="1" formatColumns="0" formatRows="0"/>
  <mergeCells count="73">
    <mergeCell ref="AG97:AM97"/>
    <mergeCell ref="AN97:AP97"/>
    <mergeCell ref="AG99:AM99"/>
    <mergeCell ref="AN99:AP99"/>
    <mergeCell ref="C85:G85"/>
    <mergeCell ref="I85:AF85"/>
    <mergeCell ref="AG85:AM85"/>
    <mergeCell ref="J89:AF89"/>
    <mergeCell ref="J90:AF90"/>
    <mergeCell ref="J91:AF91"/>
    <mergeCell ref="J92:AF92"/>
    <mergeCell ref="J93:AF93"/>
    <mergeCell ref="J94:AF94"/>
    <mergeCell ref="J95:AF95"/>
    <mergeCell ref="AG87:AM87"/>
    <mergeCell ref="AG91:AM91"/>
    <mergeCell ref="AG92:AM92"/>
    <mergeCell ref="AG93:AM93"/>
    <mergeCell ref="AG94:AM94"/>
    <mergeCell ref="AG95:AM95"/>
    <mergeCell ref="AS82:AT84"/>
    <mergeCell ref="AM83:AP83"/>
    <mergeCell ref="AN85:AP85"/>
    <mergeCell ref="C76:AP76"/>
    <mergeCell ref="L78:AO78"/>
    <mergeCell ref="AK37:AO37"/>
    <mergeCell ref="J88:AF88"/>
    <mergeCell ref="D95:H95"/>
    <mergeCell ref="D94:H94"/>
    <mergeCell ref="D88:H88"/>
    <mergeCell ref="D89:H89"/>
    <mergeCell ref="D90:H90"/>
    <mergeCell ref="D91:H91"/>
    <mergeCell ref="D92:H92"/>
    <mergeCell ref="D93:H93"/>
    <mergeCell ref="AM82:AP82"/>
    <mergeCell ref="AN89:AP89"/>
    <mergeCell ref="AN88:AP88"/>
    <mergeCell ref="AG88:AM88"/>
    <mergeCell ref="AG89:AM89"/>
    <mergeCell ref="AG90:AM90"/>
    <mergeCell ref="AN87:AP87"/>
    <mergeCell ref="E23:AN23"/>
    <mergeCell ref="AK26:AO26"/>
    <mergeCell ref="AK27:AO27"/>
    <mergeCell ref="AK29:AO29"/>
    <mergeCell ref="W31:AE31"/>
    <mergeCell ref="AK31:AO31"/>
    <mergeCell ref="W32:AE32"/>
    <mergeCell ref="AK32:AO32"/>
    <mergeCell ref="W33:AE33"/>
    <mergeCell ref="AK33:AO33"/>
    <mergeCell ref="W34:AE34"/>
    <mergeCell ref="AK34:AO34"/>
    <mergeCell ref="W35:AE35"/>
    <mergeCell ref="AK35:AO35"/>
    <mergeCell ref="X37:AB37"/>
    <mergeCell ref="AN95:AP95"/>
    <mergeCell ref="AN93:AP93"/>
    <mergeCell ref="AN90:AP90"/>
    <mergeCell ref="AN91:AP91"/>
    <mergeCell ref="AN92:AP92"/>
    <mergeCell ref="AN94:AP94"/>
    <mergeCell ref="C2:AP2"/>
    <mergeCell ref="C4:AP4"/>
    <mergeCell ref="K5:AO5"/>
    <mergeCell ref="K6:AO6"/>
    <mergeCell ref="AR2:BE2"/>
    <mergeCell ref="L35:O35"/>
    <mergeCell ref="L33:O33"/>
    <mergeCell ref="L31:O31"/>
    <mergeCell ref="L32:O32"/>
    <mergeCell ref="L34:O34"/>
  </mergeCell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SO 01 - Příprava staveniště'!C2" display="/" xr:uid="{00000000-0004-0000-0000-000002000000}"/>
    <hyperlink ref="A89" location="'SO 101 - Okružní křižovatka'!C2" display="/" xr:uid="{00000000-0004-0000-0000-000003000000}"/>
    <hyperlink ref="A90" location="'SO 102 - Zálivy BUS, chod...'!C2" display="/" xr:uid="{00000000-0004-0000-0000-000004000000}"/>
    <hyperlink ref="A91" location="'SO 301 - Odvodnění povrch...'!C2" display="/" xr:uid="{00000000-0004-0000-0000-000005000000}"/>
    <hyperlink ref="A92" location="'SO 402 - Úpravy Telefonic...'!C2" display="/" xr:uid="{00000000-0004-0000-0000-000006000000}"/>
    <hyperlink ref="A93" location="'SO 801 - Vegetační úpravy'!C2" display="/" xr:uid="{00000000-0004-0000-0000-000007000000}"/>
    <hyperlink ref="A94" location="'SO 000 - Vedlejší a ostan...'!C2" display="/" xr:uid="{00000000-0004-0000-0000-000008000000}"/>
    <hyperlink ref="A95" location="'SO 401 - Veřejné osvětlení'!C2" display="/" xr:uid="{00000000-0004-0000-0000-000009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36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2"/>
      <c r="C1" s="12"/>
      <c r="D1" s="13" t="s">
        <v>1</v>
      </c>
      <c r="E1" s="12"/>
      <c r="F1" s="14" t="s">
        <v>107</v>
      </c>
      <c r="G1" s="14"/>
      <c r="H1" s="227" t="s">
        <v>108</v>
      </c>
      <c r="I1" s="227"/>
      <c r="J1" s="227"/>
      <c r="K1" s="227"/>
      <c r="L1" s="14" t="s">
        <v>109</v>
      </c>
      <c r="M1" s="12"/>
      <c r="N1" s="12"/>
      <c r="O1" s="13" t="s">
        <v>110</v>
      </c>
      <c r="P1" s="12"/>
      <c r="Q1" s="12"/>
      <c r="R1" s="12"/>
      <c r="S1" s="14" t="s">
        <v>111</v>
      </c>
      <c r="T1" s="14"/>
      <c r="U1" s="108"/>
      <c r="V1" s="108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76" t="s">
        <v>7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S2" s="183" t="s">
        <v>8</v>
      </c>
      <c r="T2" s="184"/>
      <c r="U2" s="184"/>
      <c r="V2" s="184"/>
      <c r="W2" s="184"/>
      <c r="X2" s="184"/>
      <c r="Y2" s="184"/>
      <c r="Z2" s="184"/>
      <c r="AA2" s="184"/>
      <c r="AB2" s="184"/>
      <c r="AC2" s="184"/>
      <c r="AT2" s="19" t="s">
        <v>81</v>
      </c>
      <c r="AZ2" s="109" t="s">
        <v>112</v>
      </c>
      <c r="BA2" s="109" t="s">
        <v>112</v>
      </c>
      <c r="BB2" s="109" t="s">
        <v>19</v>
      </c>
      <c r="BC2" s="109" t="s">
        <v>113</v>
      </c>
      <c r="BD2" s="109" t="s">
        <v>114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115</v>
      </c>
      <c r="AZ3" s="109" t="s">
        <v>116</v>
      </c>
      <c r="BA3" s="109" t="s">
        <v>116</v>
      </c>
      <c r="BB3" s="109" t="s">
        <v>19</v>
      </c>
      <c r="BC3" s="109" t="s">
        <v>117</v>
      </c>
      <c r="BD3" s="109" t="s">
        <v>114</v>
      </c>
    </row>
    <row r="4" spans="1:66" ht="36.950000000000003" customHeight="1">
      <c r="B4" s="23"/>
      <c r="C4" s="178" t="s">
        <v>118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24"/>
      <c r="T4" s="18" t="s">
        <v>13</v>
      </c>
      <c r="AT4" s="19" t="s">
        <v>6</v>
      </c>
      <c r="AZ4" s="109" t="s">
        <v>119</v>
      </c>
      <c r="BA4" s="109" t="s">
        <v>119</v>
      </c>
      <c r="BB4" s="109" t="s">
        <v>19</v>
      </c>
      <c r="BC4" s="109" t="s">
        <v>117</v>
      </c>
      <c r="BD4" s="109" t="s">
        <v>114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  <c r="AZ5" s="109" t="s">
        <v>120</v>
      </c>
      <c r="BA5" s="109" t="s">
        <v>120</v>
      </c>
      <c r="BB5" s="109" t="s">
        <v>19</v>
      </c>
      <c r="BC5" s="109" t="s">
        <v>117</v>
      </c>
      <c r="BD5" s="109" t="s">
        <v>114</v>
      </c>
    </row>
    <row r="6" spans="1:66" ht="25.35" customHeight="1">
      <c r="B6" s="23"/>
      <c r="C6" s="25"/>
      <c r="D6" s="29" t="s">
        <v>16</v>
      </c>
      <c r="E6" s="25"/>
      <c r="F6" s="223" t="str">
        <f>'Rekapitulace stavby'!K6</f>
        <v>Pardubice - Černá za Bory malá okružní křižovatka silnic II/322 a III/2983</v>
      </c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5"/>
      <c r="R6" s="24"/>
      <c r="AZ6" s="109" t="s">
        <v>121</v>
      </c>
      <c r="BA6" s="109" t="s">
        <v>121</v>
      </c>
      <c r="BB6" s="109" t="s">
        <v>19</v>
      </c>
      <c r="BC6" s="109" t="s">
        <v>122</v>
      </c>
      <c r="BD6" s="109" t="s">
        <v>114</v>
      </c>
    </row>
    <row r="7" spans="1:66" s="1" customFormat="1" ht="32.85" customHeight="1">
      <c r="B7" s="32"/>
      <c r="C7" s="33"/>
      <c r="D7" s="28" t="s">
        <v>123</v>
      </c>
      <c r="E7" s="33"/>
      <c r="F7" s="182" t="s">
        <v>124</v>
      </c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33"/>
      <c r="R7" s="34"/>
      <c r="AZ7" s="109" t="s">
        <v>125</v>
      </c>
      <c r="BA7" s="109" t="s">
        <v>125</v>
      </c>
      <c r="BB7" s="109" t="s">
        <v>19</v>
      </c>
      <c r="BC7" s="109" t="s">
        <v>126</v>
      </c>
      <c r="BD7" s="109" t="s">
        <v>114</v>
      </c>
    </row>
    <row r="8" spans="1:66" s="1" customFormat="1" ht="14.45" customHeight="1">
      <c r="B8" s="32"/>
      <c r="C8" s="33"/>
      <c r="D8" s="29" t="s">
        <v>18</v>
      </c>
      <c r="E8" s="33"/>
      <c r="F8" s="27" t="s">
        <v>19</v>
      </c>
      <c r="G8" s="33"/>
      <c r="H8" s="33"/>
      <c r="I8" s="33"/>
      <c r="J8" s="33"/>
      <c r="K8" s="33"/>
      <c r="L8" s="33"/>
      <c r="M8" s="29" t="s">
        <v>20</v>
      </c>
      <c r="N8" s="33"/>
      <c r="O8" s="27" t="s">
        <v>19</v>
      </c>
      <c r="P8" s="33"/>
      <c r="Q8" s="33"/>
      <c r="R8" s="34"/>
      <c r="AZ8" s="109" t="s">
        <v>127</v>
      </c>
      <c r="BA8" s="109" t="s">
        <v>127</v>
      </c>
      <c r="BB8" s="109" t="s">
        <v>19</v>
      </c>
      <c r="BC8" s="109" t="s">
        <v>128</v>
      </c>
      <c r="BD8" s="109" t="s">
        <v>114</v>
      </c>
    </row>
    <row r="9" spans="1:66" s="1" customFormat="1" ht="14.45" customHeight="1">
      <c r="B9" s="32"/>
      <c r="C9" s="33"/>
      <c r="D9" s="29" t="s">
        <v>21</v>
      </c>
      <c r="E9" s="33"/>
      <c r="F9" s="27" t="s">
        <v>22</v>
      </c>
      <c r="G9" s="33"/>
      <c r="H9" s="33"/>
      <c r="I9" s="33"/>
      <c r="J9" s="33"/>
      <c r="K9" s="33"/>
      <c r="L9" s="33"/>
      <c r="M9" s="29" t="s">
        <v>23</v>
      </c>
      <c r="N9" s="33"/>
      <c r="O9" s="226" t="str">
        <f>'Rekapitulace stavby'!AN8</f>
        <v>19. 11. 2018</v>
      </c>
      <c r="P9" s="226"/>
      <c r="Q9" s="33"/>
      <c r="R9" s="34"/>
      <c r="AZ9" s="109" t="s">
        <v>129</v>
      </c>
      <c r="BA9" s="109" t="s">
        <v>129</v>
      </c>
      <c r="BB9" s="109" t="s">
        <v>19</v>
      </c>
      <c r="BC9" s="109" t="s">
        <v>130</v>
      </c>
      <c r="BD9" s="109" t="s">
        <v>114</v>
      </c>
    </row>
    <row r="10" spans="1:66" s="1" customFormat="1" ht="10.9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  <c r="AZ10" s="109" t="s">
        <v>131</v>
      </c>
      <c r="BA10" s="109" t="s">
        <v>131</v>
      </c>
      <c r="BB10" s="109" t="s">
        <v>19</v>
      </c>
      <c r="BC10" s="109" t="s">
        <v>114</v>
      </c>
      <c r="BD10" s="109" t="s">
        <v>114</v>
      </c>
    </row>
    <row r="11" spans="1:66" s="1" customFormat="1" ht="14.45" customHeight="1">
      <c r="B11" s="32"/>
      <c r="C11" s="33"/>
      <c r="D11" s="29" t="s">
        <v>25</v>
      </c>
      <c r="E11" s="33"/>
      <c r="F11" s="33"/>
      <c r="G11" s="33"/>
      <c r="H11" s="33"/>
      <c r="I11" s="33"/>
      <c r="J11" s="33"/>
      <c r="K11" s="33"/>
      <c r="L11" s="33"/>
      <c r="M11" s="29" t="s">
        <v>26</v>
      </c>
      <c r="N11" s="33"/>
      <c r="O11" s="180" t="str">
        <f>IF('Rekapitulace stavby'!AN10="","",'Rekapitulace stavby'!AN10)</f>
        <v/>
      </c>
      <c r="P11" s="180"/>
      <c r="Q11" s="33"/>
      <c r="R11" s="34"/>
      <c r="AZ11" s="109" t="s">
        <v>132</v>
      </c>
      <c r="BA11" s="109" t="s">
        <v>132</v>
      </c>
      <c r="BB11" s="109" t="s">
        <v>19</v>
      </c>
      <c r="BC11" s="109" t="s">
        <v>114</v>
      </c>
      <c r="BD11" s="109" t="s">
        <v>114</v>
      </c>
    </row>
    <row r="12" spans="1:66" s="1" customFormat="1" ht="18" customHeight="1">
      <c r="B12" s="32"/>
      <c r="C12" s="33"/>
      <c r="D12" s="33"/>
      <c r="E12" s="27" t="str">
        <f>IF('Rekapitulace stavby'!E11="","",'Rekapitulace stavby'!E11)</f>
        <v xml:space="preserve"> </v>
      </c>
      <c r="F12" s="33"/>
      <c r="G12" s="33"/>
      <c r="H12" s="33"/>
      <c r="I12" s="33"/>
      <c r="J12" s="33"/>
      <c r="K12" s="33"/>
      <c r="L12" s="33"/>
      <c r="M12" s="29" t="s">
        <v>27</v>
      </c>
      <c r="N12" s="33"/>
      <c r="O12" s="180" t="str">
        <f>IF('Rekapitulace stavby'!AN11="","",'Rekapitulace stavby'!AN11)</f>
        <v/>
      </c>
      <c r="P12" s="180"/>
      <c r="Q12" s="33"/>
      <c r="R12" s="34"/>
      <c r="AZ12" s="109" t="s">
        <v>133</v>
      </c>
      <c r="BA12" s="109" t="s">
        <v>133</v>
      </c>
      <c r="BB12" s="109" t="s">
        <v>19</v>
      </c>
      <c r="BC12" s="109" t="s">
        <v>80</v>
      </c>
      <c r="BD12" s="109" t="s">
        <v>114</v>
      </c>
    </row>
    <row r="13" spans="1:66" s="1" customFormat="1" ht="6.95" customHeight="1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  <c r="AZ13" s="109" t="s">
        <v>134</v>
      </c>
      <c r="BA13" s="109" t="s">
        <v>134</v>
      </c>
      <c r="BB13" s="109" t="s">
        <v>19</v>
      </c>
      <c r="BC13" s="109" t="s">
        <v>114</v>
      </c>
      <c r="BD13" s="109" t="s">
        <v>114</v>
      </c>
    </row>
    <row r="14" spans="1:66" s="1" customFormat="1" ht="14.45" customHeight="1">
      <c r="B14" s="32"/>
      <c r="C14" s="33"/>
      <c r="D14" s="29" t="s">
        <v>28</v>
      </c>
      <c r="E14" s="33"/>
      <c r="F14" s="33"/>
      <c r="G14" s="33"/>
      <c r="H14" s="33"/>
      <c r="I14" s="33"/>
      <c r="J14" s="33"/>
      <c r="K14" s="33"/>
      <c r="L14" s="33"/>
      <c r="M14" s="29" t="s">
        <v>26</v>
      </c>
      <c r="N14" s="33"/>
      <c r="O14" s="180" t="str">
        <f>IF('Rekapitulace stavby'!AN13="","",'Rekapitulace stavby'!AN13)</f>
        <v/>
      </c>
      <c r="P14" s="180"/>
      <c r="Q14" s="33"/>
      <c r="R14" s="34"/>
      <c r="AZ14" s="109" t="s">
        <v>135</v>
      </c>
      <c r="BA14" s="109" t="s">
        <v>135</v>
      </c>
      <c r="BB14" s="109" t="s">
        <v>19</v>
      </c>
      <c r="BC14" s="109" t="s">
        <v>80</v>
      </c>
      <c r="BD14" s="109" t="s">
        <v>114</v>
      </c>
    </row>
    <row r="15" spans="1:66" s="1" customFormat="1" ht="18" customHeight="1">
      <c r="B15" s="32"/>
      <c r="C15" s="33"/>
      <c r="D15" s="33"/>
      <c r="E15" s="27" t="str">
        <f>IF('Rekapitulace stavby'!E14="","",'Rekapitulace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27</v>
      </c>
      <c r="N15" s="33"/>
      <c r="O15" s="180" t="str">
        <f>IF('Rekapitulace stavby'!AN14="","",'Rekapitulace stavby'!AN14)</f>
        <v/>
      </c>
      <c r="P15" s="180"/>
      <c r="Q15" s="33"/>
      <c r="R15" s="34"/>
      <c r="AZ15" s="109" t="s">
        <v>136</v>
      </c>
      <c r="BA15" s="109" t="s">
        <v>136</v>
      </c>
      <c r="BB15" s="109" t="s">
        <v>19</v>
      </c>
      <c r="BC15" s="109" t="s">
        <v>114</v>
      </c>
      <c r="BD15" s="109" t="s">
        <v>114</v>
      </c>
    </row>
    <row r="16" spans="1:66" s="1" customFormat="1" ht="6.95" customHeight="1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  <c r="AZ16" s="109" t="s">
        <v>137</v>
      </c>
      <c r="BA16" s="109" t="s">
        <v>137</v>
      </c>
      <c r="BB16" s="109" t="s">
        <v>19</v>
      </c>
      <c r="BC16" s="109" t="s">
        <v>114</v>
      </c>
      <c r="BD16" s="109" t="s">
        <v>114</v>
      </c>
    </row>
    <row r="17" spans="2:56" s="1" customFormat="1" ht="14.45" customHeight="1">
      <c r="B17" s="32"/>
      <c r="C17" s="33"/>
      <c r="D17" s="29" t="s">
        <v>29</v>
      </c>
      <c r="E17" s="33"/>
      <c r="F17" s="33"/>
      <c r="G17" s="33"/>
      <c r="H17" s="33"/>
      <c r="I17" s="33"/>
      <c r="J17" s="33"/>
      <c r="K17" s="33"/>
      <c r="L17" s="33"/>
      <c r="M17" s="29" t="s">
        <v>26</v>
      </c>
      <c r="N17" s="33"/>
      <c r="O17" s="180" t="str">
        <f>IF('Rekapitulace stavby'!AN16="","",'Rekapitulace stavby'!AN16)</f>
        <v/>
      </c>
      <c r="P17" s="180"/>
      <c r="Q17" s="33"/>
      <c r="R17" s="34"/>
      <c r="AZ17" s="109" t="s">
        <v>138</v>
      </c>
      <c r="BA17" s="109" t="s">
        <v>138</v>
      </c>
      <c r="BB17" s="109" t="s">
        <v>19</v>
      </c>
      <c r="BC17" s="109" t="s">
        <v>130</v>
      </c>
      <c r="BD17" s="109" t="s">
        <v>114</v>
      </c>
    </row>
    <row r="18" spans="2:56" s="1" customFormat="1" ht="18" customHeight="1">
      <c r="B18" s="32"/>
      <c r="C18" s="33"/>
      <c r="D18" s="33"/>
      <c r="E18" s="27" t="str">
        <f>IF('Rekapitulace stavby'!E17="","",'Rekapitulace stavby'!E17)</f>
        <v xml:space="preserve"> </v>
      </c>
      <c r="F18" s="33"/>
      <c r="G18" s="33"/>
      <c r="H18" s="33"/>
      <c r="I18" s="33"/>
      <c r="J18" s="33"/>
      <c r="K18" s="33"/>
      <c r="L18" s="33"/>
      <c r="M18" s="29" t="s">
        <v>27</v>
      </c>
      <c r="N18" s="33"/>
      <c r="O18" s="180" t="str">
        <f>IF('Rekapitulace stavby'!AN17="","",'Rekapitulace stavby'!AN17)</f>
        <v/>
      </c>
      <c r="P18" s="180"/>
      <c r="Q18" s="33"/>
      <c r="R18" s="34"/>
      <c r="AZ18" s="109" t="s">
        <v>139</v>
      </c>
      <c r="BA18" s="109" t="s">
        <v>139</v>
      </c>
      <c r="BB18" s="109" t="s">
        <v>19</v>
      </c>
      <c r="BC18" s="109" t="s">
        <v>140</v>
      </c>
      <c r="BD18" s="109" t="s">
        <v>114</v>
      </c>
    </row>
    <row r="19" spans="2:56" s="1" customFormat="1" ht="6.95" customHeight="1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  <c r="AZ19" s="109" t="s">
        <v>141</v>
      </c>
      <c r="BA19" s="109" t="s">
        <v>141</v>
      </c>
      <c r="BB19" s="109" t="s">
        <v>19</v>
      </c>
      <c r="BC19" s="109" t="s">
        <v>130</v>
      </c>
      <c r="BD19" s="109" t="s">
        <v>114</v>
      </c>
    </row>
    <row r="20" spans="2:56" s="1" customFormat="1" ht="14.45" customHeight="1">
      <c r="B20" s="32"/>
      <c r="C20" s="33"/>
      <c r="D20" s="29" t="s">
        <v>31</v>
      </c>
      <c r="E20" s="33"/>
      <c r="F20" s="33"/>
      <c r="G20" s="33"/>
      <c r="H20" s="33"/>
      <c r="I20" s="33"/>
      <c r="J20" s="33"/>
      <c r="K20" s="33"/>
      <c r="L20" s="33"/>
      <c r="M20" s="29" t="s">
        <v>26</v>
      </c>
      <c r="N20" s="33"/>
      <c r="O20" s="180" t="str">
        <f>IF('Rekapitulace stavby'!AN19="","",'Rekapitulace stavby'!AN19)</f>
        <v/>
      </c>
      <c r="P20" s="180"/>
      <c r="Q20" s="33"/>
      <c r="R20" s="34"/>
      <c r="AZ20" s="109" t="s">
        <v>142</v>
      </c>
      <c r="BA20" s="109" t="s">
        <v>142</v>
      </c>
      <c r="BB20" s="109" t="s">
        <v>19</v>
      </c>
      <c r="BC20" s="109" t="s">
        <v>114</v>
      </c>
      <c r="BD20" s="109" t="s">
        <v>114</v>
      </c>
    </row>
    <row r="21" spans="2:56" s="1" customFormat="1" ht="18" customHeight="1">
      <c r="B21" s="32"/>
      <c r="C21" s="33"/>
      <c r="D21" s="33"/>
      <c r="E21" s="27" t="str">
        <f>IF('Rekapitulace stavby'!E20="","",'Rekapitulace stavby'!E20)</f>
        <v xml:space="preserve"> </v>
      </c>
      <c r="F21" s="33"/>
      <c r="G21" s="33"/>
      <c r="H21" s="33"/>
      <c r="I21" s="33"/>
      <c r="J21" s="33"/>
      <c r="K21" s="33"/>
      <c r="L21" s="33"/>
      <c r="M21" s="29" t="s">
        <v>27</v>
      </c>
      <c r="N21" s="33"/>
      <c r="O21" s="180" t="str">
        <f>IF('Rekapitulace stavby'!AN20="","",'Rekapitulace stavby'!AN20)</f>
        <v/>
      </c>
      <c r="P21" s="180"/>
      <c r="Q21" s="33"/>
      <c r="R21" s="34"/>
      <c r="AZ21" s="109" t="s">
        <v>143</v>
      </c>
      <c r="BA21" s="109" t="s">
        <v>143</v>
      </c>
      <c r="BB21" s="109" t="s">
        <v>19</v>
      </c>
      <c r="BC21" s="109" t="s">
        <v>114</v>
      </c>
      <c r="BD21" s="109" t="s">
        <v>114</v>
      </c>
    </row>
    <row r="22" spans="2:56" s="1" customFormat="1" ht="6.95" customHeight="1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  <c r="AZ22" s="109" t="s">
        <v>144</v>
      </c>
      <c r="BA22" s="109" t="s">
        <v>144</v>
      </c>
      <c r="BB22" s="109" t="s">
        <v>19</v>
      </c>
      <c r="BC22" s="109" t="s">
        <v>80</v>
      </c>
      <c r="BD22" s="109" t="s">
        <v>114</v>
      </c>
    </row>
    <row r="23" spans="2:56" s="1" customFormat="1" ht="14.45" customHeight="1">
      <c r="B23" s="32"/>
      <c r="C23" s="33"/>
      <c r="D23" s="29" t="s">
        <v>32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  <c r="AZ23" s="109" t="s">
        <v>145</v>
      </c>
      <c r="BA23" s="109" t="s">
        <v>145</v>
      </c>
      <c r="BB23" s="109" t="s">
        <v>19</v>
      </c>
      <c r="BC23" s="109" t="s">
        <v>114</v>
      </c>
      <c r="BD23" s="109" t="s">
        <v>114</v>
      </c>
    </row>
    <row r="24" spans="2:56" s="1" customFormat="1" ht="16.5" customHeight="1">
      <c r="B24" s="32"/>
      <c r="C24" s="33"/>
      <c r="D24" s="33"/>
      <c r="E24" s="188" t="s">
        <v>19</v>
      </c>
      <c r="F24" s="188"/>
      <c r="G24" s="188"/>
      <c r="H24" s="188"/>
      <c r="I24" s="188"/>
      <c r="J24" s="188"/>
      <c r="K24" s="188"/>
      <c r="L24" s="188"/>
      <c r="M24" s="33"/>
      <c r="N24" s="33"/>
      <c r="O24" s="33"/>
      <c r="P24" s="33"/>
      <c r="Q24" s="33"/>
      <c r="R24" s="34"/>
      <c r="AZ24" s="109" t="s">
        <v>146</v>
      </c>
      <c r="BA24" s="109" t="s">
        <v>146</v>
      </c>
      <c r="BB24" s="109" t="s">
        <v>19</v>
      </c>
      <c r="BC24" s="109" t="s">
        <v>80</v>
      </c>
      <c r="BD24" s="109" t="s">
        <v>114</v>
      </c>
    </row>
    <row r="25" spans="2:56" s="1" customFormat="1" ht="6.95" customHeigh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  <c r="AZ25" s="109" t="s">
        <v>147</v>
      </c>
      <c r="BA25" s="109" t="s">
        <v>147</v>
      </c>
      <c r="BB25" s="109" t="s">
        <v>19</v>
      </c>
      <c r="BC25" s="109" t="s">
        <v>114</v>
      </c>
      <c r="BD25" s="109" t="s">
        <v>114</v>
      </c>
    </row>
    <row r="26" spans="2:56" s="1" customFormat="1" ht="6.95" customHeight="1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  <c r="AZ26" s="109" t="s">
        <v>148</v>
      </c>
      <c r="BA26" s="109" t="s">
        <v>148</v>
      </c>
      <c r="BB26" s="109" t="s">
        <v>19</v>
      </c>
      <c r="BC26" s="109" t="s">
        <v>114</v>
      </c>
      <c r="BD26" s="109" t="s">
        <v>114</v>
      </c>
    </row>
    <row r="27" spans="2:56" s="1" customFormat="1" ht="14.45" customHeight="1">
      <c r="B27" s="32"/>
      <c r="C27" s="33"/>
      <c r="D27" s="110" t="s">
        <v>149</v>
      </c>
      <c r="E27" s="33"/>
      <c r="F27" s="33"/>
      <c r="G27" s="33"/>
      <c r="H27" s="33"/>
      <c r="I27" s="33"/>
      <c r="J27" s="33"/>
      <c r="K27" s="33"/>
      <c r="L27" s="33"/>
      <c r="M27" s="189">
        <f>N88</f>
        <v>0</v>
      </c>
      <c r="N27" s="189"/>
      <c r="O27" s="189"/>
      <c r="P27" s="189"/>
      <c r="Q27" s="33"/>
      <c r="R27" s="34"/>
      <c r="AZ27" s="109" t="s">
        <v>150</v>
      </c>
      <c r="BA27" s="109" t="s">
        <v>150</v>
      </c>
      <c r="BB27" s="109" t="s">
        <v>19</v>
      </c>
      <c r="BC27" s="109" t="s">
        <v>130</v>
      </c>
      <c r="BD27" s="109" t="s">
        <v>114</v>
      </c>
    </row>
    <row r="28" spans="2:56" s="1" customFormat="1" ht="14.45" customHeight="1">
      <c r="B28" s="32"/>
      <c r="C28" s="33"/>
      <c r="D28" s="31" t="s">
        <v>151</v>
      </c>
      <c r="E28" s="33"/>
      <c r="F28" s="33"/>
      <c r="G28" s="33"/>
      <c r="H28" s="33"/>
      <c r="I28" s="33"/>
      <c r="J28" s="33"/>
      <c r="K28" s="33"/>
      <c r="L28" s="33"/>
      <c r="M28" s="189">
        <f>N96</f>
        <v>0</v>
      </c>
      <c r="N28" s="189"/>
      <c r="O28" s="189"/>
      <c r="P28" s="189"/>
      <c r="Q28" s="33"/>
      <c r="R28" s="34"/>
      <c r="AZ28" s="109" t="s">
        <v>152</v>
      </c>
      <c r="BA28" s="109" t="s">
        <v>152</v>
      </c>
      <c r="BB28" s="109" t="s">
        <v>19</v>
      </c>
      <c r="BC28" s="109" t="s">
        <v>128</v>
      </c>
      <c r="BD28" s="109" t="s">
        <v>114</v>
      </c>
    </row>
    <row r="29" spans="2:56" s="1" customFormat="1" ht="6.95" customHeight="1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  <c r="AZ29" s="109" t="s">
        <v>153</v>
      </c>
      <c r="BA29" s="109" t="s">
        <v>153</v>
      </c>
      <c r="BB29" s="109" t="s">
        <v>19</v>
      </c>
      <c r="BC29" s="109" t="s">
        <v>154</v>
      </c>
      <c r="BD29" s="109" t="s">
        <v>114</v>
      </c>
    </row>
    <row r="30" spans="2:56" s="1" customFormat="1" ht="25.35" customHeight="1">
      <c r="B30" s="32"/>
      <c r="C30" s="33"/>
      <c r="D30" s="111" t="s">
        <v>35</v>
      </c>
      <c r="E30" s="33"/>
      <c r="F30" s="33"/>
      <c r="G30" s="33"/>
      <c r="H30" s="33"/>
      <c r="I30" s="33"/>
      <c r="J30" s="33"/>
      <c r="K30" s="33"/>
      <c r="L30" s="33"/>
      <c r="M30" s="228">
        <f>ROUND(M27+M28,2)</f>
        <v>0</v>
      </c>
      <c r="N30" s="225"/>
      <c r="O30" s="225"/>
      <c r="P30" s="225"/>
      <c r="Q30" s="33"/>
      <c r="R30" s="34"/>
      <c r="AZ30" s="109" t="s">
        <v>155</v>
      </c>
      <c r="BA30" s="109" t="s">
        <v>155</v>
      </c>
      <c r="BB30" s="109" t="s">
        <v>19</v>
      </c>
      <c r="BC30" s="109" t="s">
        <v>156</v>
      </c>
      <c r="BD30" s="109" t="s">
        <v>114</v>
      </c>
    </row>
    <row r="31" spans="2:56" s="1" customFormat="1" ht="6.95" customHeight="1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  <c r="AZ31" s="109" t="s">
        <v>157</v>
      </c>
      <c r="BA31" s="109" t="s">
        <v>157</v>
      </c>
      <c r="BB31" s="109" t="s">
        <v>19</v>
      </c>
      <c r="BC31" s="109" t="s">
        <v>158</v>
      </c>
      <c r="BD31" s="109" t="s">
        <v>114</v>
      </c>
    </row>
    <row r="32" spans="2:56" s="1" customFormat="1" ht="14.45" customHeight="1">
      <c r="B32" s="32"/>
      <c r="C32" s="33"/>
      <c r="D32" s="39" t="s">
        <v>36</v>
      </c>
      <c r="E32" s="39" t="s">
        <v>37</v>
      </c>
      <c r="F32" s="40">
        <v>0.21</v>
      </c>
      <c r="G32" s="112" t="s">
        <v>38</v>
      </c>
      <c r="H32" s="229">
        <f>ROUND((SUM(BE96:BE97)+SUM(BE115:BE365)), 2)</f>
        <v>0</v>
      </c>
      <c r="I32" s="225"/>
      <c r="J32" s="225"/>
      <c r="K32" s="33"/>
      <c r="L32" s="33"/>
      <c r="M32" s="229">
        <f>ROUND(ROUND((SUM(BE96:BE97)+SUM(BE115:BE365)), 2)*F32, 2)</f>
        <v>0</v>
      </c>
      <c r="N32" s="225"/>
      <c r="O32" s="225"/>
      <c r="P32" s="225"/>
      <c r="Q32" s="33"/>
      <c r="R32" s="34"/>
      <c r="AZ32" s="109" t="s">
        <v>159</v>
      </c>
      <c r="BA32" s="109" t="s">
        <v>159</v>
      </c>
      <c r="BB32" s="109" t="s">
        <v>19</v>
      </c>
      <c r="BC32" s="109" t="s">
        <v>160</v>
      </c>
      <c r="BD32" s="109" t="s">
        <v>114</v>
      </c>
    </row>
    <row r="33" spans="2:18" s="1" customFormat="1" ht="14.45" customHeight="1">
      <c r="B33" s="32"/>
      <c r="C33" s="33"/>
      <c r="D33" s="33"/>
      <c r="E33" s="39" t="s">
        <v>39</v>
      </c>
      <c r="F33" s="40">
        <v>0.15</v>
      </c>
      <c r="G33" s="112" t="s">
        <v>38</v>
      </c>
      <c r="H33" s="229">
        <f>ROUND((SUM(BF96:BF97)+SUM(BF115:BF365)), 2)</f>
        <v>0</v>
      </c>
      <c r="I33" s="225"/>
      <c r="J33" s="225"/>
      <c r="K33" s="33"/>
      <c r="L33" s="33"/>
      <c r="M33" s="229">
        <f>ROUND(ROUND((SUM(BF96:BF97)+SUM(BF115:BF365)), 2)*F33, 2)</f>
        <v>0</v>
      </c>
      <c r="N33" s="225"/>
      <c r="O33" s="225"/>
      <c r="P33" s="225"/>
      <c r="Q33" s="33"/>
      <c r="R33" s="34"/>
    </row>
    <row r="34" spans="2:18" s="1" customFormat="1" ht="14.45" hidden="1" customHeight="1">
      <c r="B34" s="32"/>
      <c r="C34" s="33"/>
      <c r="D34" s="33"/>
      <c r="E34" s="39" t="s">
        <v>40</v>
      </c>
      <c r="F34" s="40">
        <v>0.21</v>
      </c>
      <c r="G34" s="112" t="s">
        <v>38</v>
      </c>
      <c r="H34" s="229">
        <f>ROUND((SUM(BG96:BG97)+SUM(BG115:BG365)), 2)</f>
        <v>0</v>
      </c>
      <c r="I34" s="225"/>
      <c r="J34" s="225"/>
      <c r="K34" s="33"/>
      <c r="L34" s="33"/>
      <c r="M34" s="229">
        <v>0</v>
      </c>
      <c r="N34" s="225"/>
      <c r="O34" s="225"/>
      <c r="P34" s="225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41</v>
      </c>
      <c r="F35" s="40">
        <v>0.15</v>
      </c>
      <c r="G35" s="112" t="s">
        <v>38</v>
      </c>
      <c r="H35" s="229">
        <f>ROUND((SUM(BH96:BH97)+SUM(BH115:BH365)), 2)</f>
        <v>0</v>
      </c>
      <c r="I35" s="225"/>
      <c r="J35" s="225"/>
      <c r="K35" s="33"/>
      <c r="L35" s="33"/>
      <c r="M35" s="229">
        <v>0</v>
      </c>
      <c r="N35" s="225"/>
      <c r="O35" s="225"/>
      <c r="P35" s="225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42</v>
      </c>
      <c r="F36" s="40">
        <v>0</v>
      </c>
      <c r="G36" s="112" t="s">
        <v>38</v>
      </c>
      <c r="H36" s="229">
        <f>ROUND((SUM(BI96:BI97)+SUM(BI115:BI365)), 2)</f>
        <v>0</v>
      </c>
      <c r="I36" s="225"/>
      <c r="J36" s="225"/>
      <c r="K36" s="33"/>
      <c r="L36" s="33"/>
      <c r="M36" s="229">
        <v>0</v>
      </c>
      <c r="N36" s="225"/>
      <c r="O36" s="225"/>
      <c r="P36" s="225"/>
      <c r="Q36" s="33"/>
      <c r="R36" s="34"/>
    </row>
    <row r="37" spans="2:18" s="1" customFormat="1" ht="6.95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>
      <c r="B38" s="32"/>
      <c r="C38" s="107"/>
      <c r="D38" s="113" t="s">
        <v>43</v>
      </c>
      <c r="E38" s="76"/>
      <c r="F38" s="76"/>
      <c r="G38" s="114" t="s">
        <v>44</v>
      </c>
      <c r="H38" s="115" t="s">
        <v>45</v>
      </c>
      <c r="I38" s="76"/>
      <c r="J38" s="76"/>
      <c r="K38" s="76"/>
      <c r="L38" s="230">
        <f>SUM(M30:M36)</f>
        <v>0</v>
      </c>
      <c r="M38" s="230"/>
      <c r="N38" s="230"/>
      <c r="O38" s="230"/>
      <c r="P38" s="231"/>
      <c r="Q38" s="107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ht="13.5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4"/>
    </row>
    <row r="42" spans="2:18" ht="13.5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 ht="13.5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 ht="13.5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 ht="13.5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 ht="13.5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 ht="13.5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 ht="13.5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 ht="13.5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>
      <c r="B50" s="32"/>
      <c r="C50" s="33"/>
      <c r="D50" s="47" t="s">
        <v>46</v>
      </c>
      <c r="E50" s="48"/>
      <c r="F50" s="48"/>
      <c r="G50" s="48"/>
      <c r="H50" s="49"/>
      <c r="I50" s="33"/>
      <c r="J50" s="47" t="s">
        <v>47</v>
      </c>
      <c r="K50" s="48"/>
      <c r="L50" s="48"/>
      <c r="M50" s="48"/>
      <c r="N50" s="48"/>
      <c r="O50" s="48"/>
      <c r="P50" s="49"/>
      <c r="Q50" s="33"/>
      <c r="R50" s="34"/>
    </row>
    <row r="51" spans="2:18" ht="13.5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 ht="13.5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 ht="13.5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 ht="13.5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 ht="13.5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 ht="13.5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 ht="13.5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 ht="13.5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>
      <c r="B59" s="32"/>
      <c r="C59" s="33"/>
      <c r="D59" s="52" t="s">
        <v>48</v>
      </c>
      <c r="E59" s="53"/>
      <c r="F59" s="53"/>
      <c r="G59" s="54" t="s">
        <v>49</v>
      </c>
      <c r="H59" s="55"/>
      <c r="I59" s="33"/>
      <c r="J59" s="52" t="s">
        <v>48</v>
      </c>
      <c r="K59" s="53"/>
      <c r="L59" s="53"/>
      <c r="M59" s="53"/>
      <c r="N59" s="54" t="s">
        <v>49</v>
      </c>
      <c r="O59" s="53"/>
      <c r="P59" s="55"/>
      <c r="Q59" s="33"/>
      <c r="R59" s="34"/>
    </row>
    <row r="60" spans="2:18" ht="13.5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>
      <c r="B61" s="32"/>
      <c r="C61" s="33"/>
      <c r="D61" s="47" t="s">
        <v>50</v>
      </c>
      <c r="E61" s="48"/>
      <c r="F61" s="48"/>
      <c r="G61" s="48"/>
      <c r="H61" s="49"/>
      <c r="I61" s="33"/>
      <c r="J61" s="47" t="s">
        <v>51</v>
      </c>
      <c r="K61" s="48"/>
      <c r="L61" s="48"/>
      <c r="M61" s="48"/>
      <c r="N61" s="48"/>
      <c r="O61" s="48"/>
      <c r="P61" s="49"/>
      <c r="Q61" s="33"/>
      <c r="R61" s="34"/>
    </row>
    <row r="62" spans="2:18" ht="13.5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 ht="13.5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 ht="13.5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21" ht="13.5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21" ht="13.5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21" ht="13.5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21" ht="13.5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21" ht="13.5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21" s="1" customFormat="1">
      <c r="B70" s="32"/>
      <c r="C70" s="33"/>
      <c r="D70" s="52" t="s">
        <v>48</v>
      </c>
      <c r="E70" s="53"/>
      <c r="F70" s="53"/>
      <c r="G70" s="54" t="s">
        <v>49</v>
      </c>
      <c r="H70" s="55"/>
      <c r="I70" s="33"/>
      <c r="J70" s="52" t="s">
        <v>48</v>
      </c>
      <c r="K70" s="53"/>
      <c r="L70" s="53"/>
      <c r="M70" s="53"/>
      <c r="N70" s="54" t="s">
        <v>49</v>
      </c>
      <c r="O70" s="53"/>
      <c r="P70" s="55"/>
      <c r="Q70" s="33"/>
      <c r="R70" s="34"/>
    </row>
    <row r="71" spans="2:21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5" customHeight="1">
      <c r="B75" s="116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8"/>
    </row>
    <row r="76" spans="2:21" s="1" customFormat="1" ht="36.950000000000003" customHeight="1">
      <c r="B76" s="32"/>
      <c r="C76" s="178" t="s">
        <v>161</v>
      </c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34"/>
      <c r="T76" s="119"/>
      <c r="U76" s="119"/>
    </row>
    <row r="77" spans="2:21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19"/>
      <c r="U77" s="119"/>
    </row>
    <row r="78" spans="2:21" s="1" customFormat="1" ht="30" customHeight="1">
      <c r="B78" s="32"/>
      <c r="C78" s="29" t="s">
        <v>16</v>
      </c>
      <c r="D78" s="33"/>
      <c r="E78" s="33"/>
      <c r="F78" s="223" t="str">
        <f>F6</f>
        <v>Pardubice - Černá za Bory malá okružní křižovatka silnic II/322 a III/2983</v>
      </c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33"/>
      <c r="R78" s="34"/>
      <c r="T78" s="119"/>
      <c r="U78" s="119"/>
    </row>
    <row r="79" spans="2:21" s="1" customFormat="1" ht="36.950000000000003" customHeight="1">
      <c r="B79" s="32"/>
      <c r="C79" s="66" t="s">
        <v>123</v>
      </c>
      <c r="D79" s="33"/>
      <c r="E79" s="33"/>
      <c r="F79" s="208" t="str">
        <f>F7</f>
        <v>SO 01 - Příprava staveniště</v>
      </c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33"/>
      <c r="R79" s="34"/>
      <c r="T79" s="119"/>
      <c r="U79" s="119"/>
    </row>
    <row r="80" spans="2:21" s="1" customFormat="1" ht="6.95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  <c r="T80" s="119"/>
      <c r="U80" s="119"/>
    </row>
    <row r="81" spans="2:47" s="1" customFormat="1" ht="18" customHeight="1">
      <c r="B81" s="32"/>
      <c r="C81" s="29" t="s">
        <v>21</v>
      </c>
      <c r="D81" s="33"/>
      <c r="E81" s="33"/>
      <c r="F81" s="27" t="str">
        <f>F9</f>
        <v xml:space="preserve"> </v>
      </c>
      <c r="G81" s="33"/>
      <c r="H81" s="33"/>
      <c r="I81" s="33"/>
      <c r="J81" s="33"/>
      <c r="K81" s="29" t="s">
        <v>23</v>
      </c>
      <c r="L81" s="33"/>
      <c r="M81" s="226" t="str">
        <f>IF(O9="","",O9)</f>
        <v>19. 11. 2018</v>
      </c>
      <c r="N81" s="226"/>
      <c r="O81" s="226"/>
      <c r="P81" s="226"/>
      <c r="Q81" s="33"/>
      <c r="R81" s="34"/>
      <c r="T81" s="119"/>
      <c r="U81" s="119"/>
    </row>
    <row r="82" spans="2:47" s="1" customFormat="1" ht="6.95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  <c r="T82" s="119"/>
      <c r="U82" s="119"/>
    </row>
    <row r="83" spans="2:47" s="1" customFormat="1">
      <c r="B83" s="32"/>
      <c r="C83" s="29" t="s">
        <v>25</v>
      </c>
      <c r="D83" s="33"/>
      <c r="E83" s="33"/>
      <c r="F83" s="27" t="str">
        <f>E12</f>
        <v xml:space="preserve"> </v>
      </c>
      <c r="G83" s="33"/>
      <c r="H83" s="33"/>
      <c r="I83" s="33"/>
      <c r="J83" s="33"/>
      <c r="K83" s="29" t="s">
        <v>29</v>
      </c>
      <c r="L83" s="33"/>
      <c r="M83" s="180" t="str">
        <f>E18</f>
        <v xml:space="preserve"> </v>
      </c>
      <c r="N83" s="180"/>
      <c r="O83" s="180"/>
      <c r="P83" s="180"/>
      <c r="Q83" s="180"/>
      <c r="R83" s="34"/>
      <c r="T83" s="119"/>
      <c r="U83" s="119"/>
    </row>
    <row r="84" spans="2:47" s="1" customFormat="1" ht="14.45" customHeight="1">
      <c r="B84" s="32"/>
      <c r="C84" s="29" t="s">
        <v>28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31</v>
      </c>
      <c r="L84" s="33"/>
      <c r="M84" s="180" t="str">
        <f>E21</f>
        <v xml:space="preserve"> </v>
      </c>
      <c r="N84" s="180"/>
      <c r="O84" s="180"/>
      <c r="P84" s="180"/>
      <c r="Q84" s="180"/>
      <c r="R84" s="34"/>
      <c r="T84" s="119"/>
      <c r="U84" s="119"/>
    </row>
    <row r="85" spans="2:47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  <c r="T85" s="119"/>
      <c r="U85" s="119"/>
    </row>
    <row r="86" spans="2:47" s="1" customFormat="1" ht="29.25" customHeight="1">
      <c r="B86" s="32"/>
      <c r="C86" s="232" t="s">
        <v>162</v>
      </c>
      <c r="D86" s="233"/>
      <c r="E86" s="233"/>
      <c r="F86" s="233"/>
      <c r="G86" s="233"/>
      <c r="H86" s="107"/>
      <c r="I86" s="107"/>
      <c r="J86" s="107"/>
      <c r="K86" s="107"/>
      <c r="L86" s="107"/>
      <c r="M86" s="107"/>
      <c r="N86" s="232" t="s">
        <v>163</v>
      </c>
      <c r="O86" s="233"/>
      <c r="P86" s="233"/>
      <c r="Q86" s="233"/>
      <c r="R86" s="34"/>
      <c r="T86" s="119"/>
      <c r="U86" s="119"/>
    </row>
    <row r="87" spans="2:47" s="1" customFormat="1" ht="10.3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  <c r="T87" s="119"/>
      <c r="U87" s="119"/>
    </row>
    <row r="88" spans="2:47" s="1" customFormat="1" ht="29.25" customHeight="1">
      <c r="B88" s="32"/>
      <c r="C88" s="120" t="s">
        <v>164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187">
        <f>N115</f>
        <v>0</v>
      </c>
      <c r="O88" s="234"/>
      <c r="P88" s="234"/>
      <c r="Q88" s="234"/>
      <c r="R88" s="34"/>
      <c r="T88" s="119"/>
      <c r="U88" s="119"/>
      <c r="AU88" s="19" t="s">
        <v>115</v>
      </c>
    </row>
    <row r="89" spans="2:47" s="6" customFormat="1" ht="24.95" customHeight="1">
      <c r="B89" s="121"/>
      <c r="C89" s="122"/>
      <c r="D89" s="123" t="s">
        <v>165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35">
        <f>N116</f>
        <v>0</v>
      </c>
      <c r="O89" s="236"/>
      <c r="P89" s="236"/>
      <c r="Q89" s="236"/>
      <c r="R89" s="124"/>
      <c r="T89" s="125"/>
      <c r="U89" s="125"/>
    </row>
    <row r="90" spans="2:47" s="6" customFormat="1" ht="24.95" customHeight="1">
      <c r="B90" s="121"/>
      <c r="C90" s="122"/>
      <c r="D90" s="123" t="s">
        <v>166</v>
      </c>
      <c r="E90" s="122"/>
      <c r="F90" s="122"/>
      <c r="G90" s="122"/>
      <c r="H90" s="122"/>
      <c r="I90" s="122"/>
      <c r="J90" s="122"/>
      <c r="K90" s="122"/>
      <c r="L90" s="122"/>
      <c r="M90" s="122"/>
      <c r="N90" s="235">
        <f>N210</f>
        <v>0</v>
      </c>
      <c r="O90" s="236"/>
      <c r="P90" s="236"/>
      <c r="Q90" s="236"/>
      <c r="R90" s="124"/>
      <c r="T90" s="125"/>
      <c r="U90" s="125"/>
    </row>
    <row r="91" spans="2:47" s="6" customFormat="1" ht="24.95" customHeight="1">
      <c r="B91" s="121"/>
      <c r="C91" s="122"/>
      <c r="D91" s="123" t="s">
        <v>167</v>
      </c>
      <c r="E91" s="122"/>
      <c r="F91" s="122"/>
      <c r="G91" s="122"/>
      <c r="H91" s="122"/>
      <c r="I91" s="122"/>
      <c r="J91" s="122"/>
      <c r="K91" s="122"/>
      <c r="L91" s="122"/>
      <c r="M91" s="122"/>
      <c r="N91" s="235">
        <f>N238</f>
        <v>0</v>
      </c>
      <c r="O91" s="236"/>
      <c r="P91" s="236"/>
      <c r="Q91" s="236"/>
      <c r="R91" s="124"/>
      <c r="T91" s="125"/>
      <c r="U91" s="125"/>
    </row>
    <row r="92" spans="2:47" s="6" customFormat="1" ht="24.95" customHeight="1">
      <c r="B92" s="121"/>
      <c r="C92" s="122"/>
      <c r="D92" s="123" t="s">
        <v>168</v>
      </c>
      <c r="E92" s="122"/>
      <c r="F92" s="122"/>
      <c r="G92" s="122"/>
      <c r="H92" s="122"/>
      <c r="I92" s="122"/>
      <c r="J92" s="122"/>
      <c r="K92" s="122"/>
      <c r="L92" s="122"/>
      <c r="M92" s="122"/>
      <c r="N92" s="235">
        <f>N257</f>
        <v>0</v>
      </c>
      <c r="O92" s="236"/>
      <c r="P92" s="236"/>
      <c r="Q92" s="236"/>
      <c r="R92" s="124"/>
      <c r="T92" s="125"/>
      <c r="U92" s="125"/>
    </row>
    <row r="93" spans="2:47" s="6" customFormat="1" ht="24.95" customHeight="1">
      <c r="B93" s="121"/>
      <c r="C93" s="122"/>
      <c r="D93" s="123" t="s">
        <v>169</v>
      </c>
      <c r="E93" s="122"/>
      <c r="F93" s="122"/>
      <c r="G93" s="122"/>
      <c r="H93" s="122"/>
      <c r="I93" s="122"/>
      <c r="J93" s="122"/>
      <c r="K93" s="122"/>
      <c r="L93" s="122"/>
      <c r="M93" s="122"/>
      <c r="N93" s="235">
        <f>N330</f>
        <v>0</v>
      </c>
      <c r="O93" s="236"/>
      <c r="P93" s="236"/>
      <c r="Q93" s="236"/>
      <c r="R93" s="124"/>
      <c r="T93" s="125"/>
      <c r="U93" s="125"/>
    </row>
    <row r="94" spans="2:47" s="6" customFormat="1" ht="24.95" customHeight="1">
      <c r="B94" s="121"/>
      <c r="C94" s="122"/>
      <c r="D94" s="123" t="s">
        <v>170</v>
      </c>
      <c r="E94" s="122"/>
      <c r="F94" s="122"/>
      <c r="G94" s="122"/>
      <c r="H94" s="122"/>
      <c r="I94" s="122"/>
      <c r="J94" s="122"/>
      <c r="K94" s="122"/>
      <c r="L94" s="122"/>
      <c r="M94" s="122"/>
      <c r="N94" s="235">
        <f>N336</f>
        <v>0</v>
      </c>
      <c r="O94" s="236"/>
      <c r="P94" s="236"/>
      <c r="Q94" s="236"/>
      <c r="R94" s="124"/>
      <c r="T94" s="125"/>
      <c r="U94" s="125"/>
    </row>
    <row r="95" spans="2:47" s="1" customFormat="1" ht="21.75" customHeight="1"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4"/>
      <c r="T95" s="119"/>
      <c r="U95" s="119"/>
    </row>
    <row r="96" spans="2:47" s="1" customFormat="1" ht="29.25" customHeight="1">
      <c r="B96" s="32"/>
      <c r="C96" s="120" t="s">
        <v>171</v>
      </c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234">
        <v>0</v>
      </c>
      <c r="O96" s="237"/>
      <c r="P96" s="237"/>
      <c r="Q96" s="237"/>
      <c r="R96" s="34"/>
      <c r="T96" s="126"/>
      <c r="U96" s="127" t="s">
        <v>36</v>
      </c>
    </row>
    <row r="97" spans="2:21" s="1" customFormat="1" ht="18" customHeight="1"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4"/>
      <c r="T97" s="119"/>
      <c r="U97" s="119"/>
    </row>
    <row r="98" spans="2:21" s="1" customFormat="1" ht="29.25" customHeight="1">
      <c r="B98" s="32"/>
      <c r="C98" s="106" t="s">
        <v>106</v>
      </c>
      <c r="D98" s="107"/>
      <c r="E98" s="107"/>
      <c r="F98" s="107"/>
      <c r="G98" s="107"/>
      <c r="H98" s="107"/>
      <c r="I98" s="107"/>
      <c r="J98" s="107"/>
      <c r="K98" s="107"/>
      <c r="L98" s="210">
        <f>ROUND(SUM(N88+N96),2)</f>
        <v>0</v>
      </c>
      <c r="M98" s="210"/>
      <c r="N98" s="210"/>
      <c r="O98" s="210"/>
      <c r="P98" s="210"/>
      <c r="Q98" s="210"/>
      <c r="R98" s="34"/>
      <c r="T98" s="119"/>
      <c r="U98" s="119"/>
    </row>
    <row r="99" spans="2:21" s="1" customFormat="1" ht="6.95" customHeight="1"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8"/>
      <c r="T99" s="119"/>
      <c r="U99" s="119"/>
    </row>
    <row r="103" spans="2:21" s="1" customFormat="1" ht="6.95" customHeight="1"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1"/>
    </row>
    <row r="104" spans="2:21" s="1" customFormat="1" ht="36.950000000000003" customHeight="1">
      <c r="B104" s="32"/>
      <c r="C104" s="178" t="s">
        <v>172</v>
      </c>
      <c r="D104" s="225"/>
      <c r="E104" s="225"/>
      <c r="F104" s="225"/>
      <c r="G104" s="225"/>
      <c r="H104" s="225"/>
      <c r="I104" s="225"/>
      <c r="J104" s="225"/>
      <c r="K104" s="225"/>
      <c r="L104" s="225"/>
      <c r="M104" s="225"/>
      <c r="N104" s="225"/>
      <c r="O104" s="225"/>
      <c r="P104" s="225"/>
      <c r="Q104" s="225"/>
      <c r="R104" s="34"/>
    </row>
    <row r="105" spans="2:21" s="1" customFormat="1" ht="6.95" customHeight="1"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4"/>
    </row>
    <row r="106" spans="2:21" s="1" customFormat="1" ht="30" customHeight="1">
      <c r="B106" s="32"/>
      <c r="C106" s="29" t="s">
        <v>16</v>
      </c>
      <c r="D106" s="33"/>
      <c r="E106" s="33"/>
      <c r="F106" s="223" t="str">
        <f>F6</f>
        <v>Pardubice - Černá za Bory malá okružní křižovatka silnic II/322 a III/2983</v>
      </c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33"/>
      <c r="R106" s="34"/>
    </row>
    <row r="107" spans="2:21" s="1" customFormat="1" ht="36.950000000000003" customHeight="1">
      <c r="B107" s="32"/>
      <c r="C107" s="66" t="s">
        <v>123</v>
      </c>
      <c r="D107" s="33"/>
      <c r="E107" s="33"/>
      <c r="F107" s="208" t="str">
        <f>F7</f>
        <v>SO 01 - Příprava staveniště</v>
      </c>
      <c r="G107" s="225"/>
      <c r="H107" s="225"/>
      <c r="I107" s="225"/>
      <c r="J107" s="225"/>
      <c r="K107" s="225"/>
      <c r="L107" s="225"/>
      <c r="M107" s="225"/>
      <c r="N107" s="225"/>
      <c r="O107" s="225"/>
      <c r="P107" s="225"/>
      <c r="Q107" s="33"/>
      <c r="R107" s="34"/>
    </row>
    <row r="108" spans="2:21" s="1" customFormat="1" ht="6.95" customHeight="1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4"/>
    </row>
    <row r="109" spans="2:21" s="1" customFormat="1" ht="18" customHeight="1">
      <c r="B109" s="32"/>
      <c r="C109" s="29" t="s">
        <v>21</v>
      </c>
      <c r="D109" s="33"/>
      <c r="E109" s="33"/>
      <c r="F109" s="27" t="str">
        <f>F9</f>
        <v xml:space="preserve"> </v>
      </c>
      <c r="G109" s="33"/>
      <c r="H109" s="33"/>
      <c r="I109" s="33"/>
      <c r="J109" s="33"/>
      <c r="K109" s="29" t="s">
        <v>23</v>
      </c>
      <c r="L109" s="33"/>
      <c r="M109" s="226" t="str">
        <f>IF(O9="","",O9)</f>
        <v>19. 11. 2018</v>
      </c>
      <c r="N109" s="226"/>
      <c r="O109" s="226"/>
      <c r="P109" s="226"/>
      <c r="Q109" s="33"/>
      <c r="R109" s="34"/>
    </row>
    <row r="110" spans="2:21" s="1" customFormat="1" ht="6.95" customHeight="1"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4"/>
    </row>
    <row r="111" spans="2:21" s="1" customFormat="1">
      <c r="B111" s="32"/>
      <c r="C111" s="29" t="s">
        <v>25</v>
      </c>
      <c r="D111" s="33"/>
      <c r="E111" s="33"/>
      <c r="F111" s="27" t="str">
        <f>E12</f>
        <v xml:space="preserve"> </v>
      </c>
      <c r="G111" s="33"/>
      <c r="H111" s="33"/>
      <c r="I111" s="33"/>
      <c r="J111" s="33"/>
      <c r="K111" s="29" t="s">
        <v>29</v>
      </c>
      <c r="L111" s="33"/>
      <c r="M111" s="180" t="str">
        <f>E18</f>
        <v xml:space="preserve"> </v>
      </c>
      <c r="N111" s="180"/>
      <c r="O111" s="180"/>
      <c r="P111" s="180"/>
      <c r="Q111" s="180"/>
      <c r="R111" s="34"/>
    </row>
    <row r="112" spans="2:21" s="1" customFormat="1" ht="14.45" customHeight="1">
      <c r="B112" s="32"/>
      <c r="C112" s="29" t="s">
        <v>28</v>
      </c>
      <c r="D112" s="33"/>
      <c r="E112" s="33"/>
      <c r="F112" s="27" t="str">
        <f>IF(E15="","",E15)</f>
        <v xml:space="preserve"> </v>
      </c>
      <c r="G112" s="33"/>
      <c r="H112" s="33"/>
      <c r="I112" s="33"/>
      <c r="J112" s="33"/>
      <c r="K112" s="29" t="s">
        <v>31</v>
      </c>
      <c r="L112" s="33"/>
      <c r="M112" s="180" t="str">
        <f>E21</f>
        <v xml:space="preserve"> </v>
      </c>
      <c r="N112" s="180"/>
      <c r="O112" s="180"/>
      <c r="P112" s="180"/>
      <c r="Q112" s="180"/>
      <c r="R112" s="34"/>
    </row>
    <row r="113" spans="2:65" s="1" customFormat="1" ht="10.35" customHeight="1"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4"/>
    </row>
    <row r="114" spans="2:65" s="7" customFormat="1" ht="29.25" customHeight="1">
      <c r="B114" s="128"/>
      <c r="C114" s="129" t="s">
        <v>173</v>
      </c>
      <c r="D114" s="130" t="s">
        <v>174</v>
      </c>
      <c r="E114" s="130" t="s">
        <v>54</v>
      </c>
      <c r="F114" s="238" t="s">
        <v>175</v>
      </c>
      <c r="G114" s="238"/>
      <c r="H114" s="238"/>
      <c r="I114" s="238"/>
      <c r="J114" s="130" t="s">
        <v>176</v>
      </c>
      <c r="K114" s="130" t="s">
        <v>177</v>
      </c>
      <c r="L114" s="238" t="s">
        <v>178</v>
      </c>
      <c r="M114" s="238"/>
      <c r="N114" s="238" t="s">
        <v>163</v>
      </c>
      <c r="O114" s="238"/>
      <c r="P114" s="238"/>
      <c r="Q114" s="239"/>
      <c r="R114" s="131"/>
      <c r="T114" s="77" t="s">
        <v>179</v>
      </c>
      <c r="U114" s="78" t="s">
        <v>36</v>
      </c>
      <c r="V114" s="78" t="s">
        <v>180</v>
      </c>
      <c r="W114" s="78" t="s">
        <v>181</v>
      </c>
      <c r="X114" s="78" t="s">
        <v>182</v>
      </c>
      <c r="Y114" s="78" t="s">
        <v>183</v>
      </c>
      <c r="Z114" s="78" t="s">
        <v>184</v>
      </c>
      <c r="AA114" s="79" t="s">
        <v>185</v>
      </c>
    </row>
    <row r="115" spans="2:65" s="1" customFormat="1" ht="29.25" customHeight="1">
      <c r="B115" s="32"/>
      <c r="C115" s="81" t="s">
        <v>149</v>
      </c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240">
        <f>BK115</f>
        <v>0</v>
      </c>
      <c r="O115" s="241"/>
      <c r="P115" s="241"/>
      <c r="Q115" s="241"/>
      <c r="R115" s="34"/>
      <c r="T115" s="80"/>
      <c r="U115" s="48"/>
      <c r="V115" s="48"/>
      <c r="W115" s="132">
        <f>W116+W210+W238+W257+W330+W336</f>
        <v>0</v>
      </c>
      <c r="X115" s="48"/>
      <c r="Y115" s="132">
        <f>Y116+Y210+Y238+Y257+Y330+Y336</f>
        <v>0</v>
      </c>
      <c r="Z115" s="48"/>
      <c r="AA115" s="133">
        <f>AA116+AA210+AA238+AA257+AA330+AA336</f>
        <v>0</v>
      </c>
      <c r="AT115" s="19" t="s">
        <v>71</v>
      </c>
      <c r="AU115" s="19" t="s">
        <v>115</v>
      </c>
      <c r="BK115" s="134">
        <f>BK116+BK210+BK238+BK257+BK330+BK336</f>
        <v>0</v>
      </c>
    </row>
    <row r="116" spans="2:65" s="8" customFormat="1" ht="37.35" customHeight="1">
      <c r="B116" s="135"/>
      <c r="C116" s="136"/>
      <c r="D116" s="137" t="s">
        <v>165</v>
      </c>
      <c r="E116" s="137"/>
      <c r="F116" s="137"/>
      <c r="G116" s="137"/>
      <c r="H116" s="137"/>
      <c r="I116" s="137"/>
      <c r="J116" s="137"/>
      <c r="K116" s="137"/>
      <c r="L116" s="137"/>
      <c r="M116" s="137"/>
      <c r="N116" s="221">
        <f>BK116</f>
        <v>0</v>
      </c>
      <c r="O116" s="222"/>
      <c r="P116" s="222"/>
      <c r="Q116" s="222"/>
      <c r="R116" s="138"/>
      <c r="T116" s="139"/>
      <c r="U116" s="136"/>
      <c r="V116" s="136"/>
      <c r="W116" s="140">
        <f>SUM(W117:W209)</f>
        <v>0</v>
      </c>
      <c r="X116" s="136"/>
      <c r="Y116" s="140">
        <f>SUM(Y117:Y209)</f>
        <v>0</v>
      </c>
      <c r="Z116" s="136"/>
      <c r="AA116" s="141">
        <f>SUM(AA117:AA209)</f>
        <v>0</v>
      </c>
      <c r="AR116" s="142" t="s">
        <v>186</v>
      </c>
      <c r="AT116" s="143" t="s">
        <v>71</v>
      </c>
      <c r="AU116" s="143" t="s">
        <v>72</v>
      </c>
      <c r="AY116" s="142" t="s">
        <v>187</v>
      </c>
      <c r="BK116" s="144">
        <f>SUM(BK117:BK209)</f>
        <v>0</v>
      </c>
    </row>
    <row r="117" spans="2:65" s="1" customFormat="1" ht="25.5" customHeight="1">
      <c r="B117" s="32"/>
      <c r="C117" s="145" t="s">
        <v>80</v>
      </c>
      <c r="D117" s="145" t="s">
        <v>188</v>
      </c>
      <c r="E117" s="146" t="s">
        <v>189</v>
      </c>
      <c r="F117" s="217" t="s">
        <v>190</v>
      </c>
      <c r="G117" s="217"/>
      <c r="H117" s="217"/>
      <c r="I117" s="217"/>
      <c r="J117" s="147" t="s">
        <v>191</v>
      </c>
      <c r="K117" s="148">
        <v>1</v>
      </c>
      <c r="L117" s="218">
        <v>0</v>
      </c>
      <c r="M117" s="218"/>
      <c r="N117" s="218">
        <f>ROUND(L117*K117,2)</f>
        <v>0</v>
      </c>
      <c r="O117" s="218"/>
      <c r="P117" s="218"/>
      <c r="Q117" s="218"/>
      <c r="R117" s="34"/>
      <c r="T117" s="149" t="s">
        <v>19</v>
      </c>
      <c r="U117" s="41" t="s">
        <v>37</v>
      </c>
      <c r="V117" s="150">
        <v>0</v>
      </c>
      <c r="W117" s="150">
        <f>V117*K117</f>
        <v>0</v>
      </c>
      <c r="X117" s="150">
        <v>0</v>
      </c>
      <c r="Y117" s="150">
        <f>X117*K117</f>
        <v>0</v>
      </c>
      <c r="Z117" s="150">
        <v>0</v>
      </c>
      <c r="AA117" s="151">
        <f>Z117*K117</f>
        <v>0</v>
      </c>
      <c r="AR117" s="19" t="s">
        <v>186</v>
      </c>
      <c r="AT117" s="19" t="s">
        <v>188</v>
      </c>
      <c r="AU117" s="19" t="s">
        <v>80</v>
      </c>
      <c r="AY117" s="19" t="s">
        <v>187</v>
      </c>
      <c r="BE117" s="152">
        <f>IF(U117="základní",N117,0)</f>
        <v>0</v>
      </c>
      <c r="BF117" s="152">
        <f>IF(U117="snížená",N117,0)</f>
        <v>0</v>
      </c>
      <c r="BG117" s="152">
        <f>IF(U117="zákl. přenesená",N117,0)</f>
        <v>0</v>
      </c>
      <c r="BH117" s="152">
        <f>IF(U117="sníž. přenesená",N117,0)</f>
        <v>0</v>
      </c>
      <c r="BI117" s="152">
        <f>IF(U117="nulová",N117,0)</f>
        <v>0</v>
      </c>
      <c r="BJ117" s="19" t="s">
        <v>80</v>
      </c>
      <c r="BK117" s="152">
        <f>ROUND(L117*K117,2)</f>
        <v>0</v>
      </c>
      <c r="BL117" s="19" t="s">
        <v>186</v>
      </c>
      <c r="BM117" s="19" t="s">
        <v>192</v>
      </c>
    </row>
    <row r="118" spans="2:65" s="9" customFormat="1" ht="25.5" customHeight="1">
      <c r="B118" s="153"/>
      <c r="C118" s="154"/>
      <c r="D118" s="154"/>
      <c r="E118" s="155" t="s">
        <v>19</v>
      </c>
      <c r="F118" s="219" t="s">
        <v>193</v>
      </c>
      <c r="G118" s="220"/>
      <c r="H118" s="220"/>
      <c r="I118" s="220"/>
      <c r="J118" s="154"/>
      <c r="K118" s="155" t="s">
        <v>19</v>
      </c>
      <c r="L118" s="154"/>
      <c r="M118" s="154"/>
      <c r="N118" s="154"/>
      <c r="O118" s="154"/>
      <c r="P118" s="154"/>
      <c r="Q118" s="154"/>
      <c r="R118" s="156"/>
      <c r="T118" s="157"/>
      <c r="U118" s="154"/>
      <c r="V118" s="154"/>
      <c r="W118" s="154"/>
      <c r="X118" s="154"/>
      <c r="Y118" s="154"/>
      <c r="Z118" s="154"/>
      <c r="AA118" s="158"/>
      <c r="AT118" s="159" t="s">
        <v>194</v>
      </c>
      <c r="AU118" s="159" t="s">
        <v>80</v>
      </c>
      <c r="AV118" s="9" t="s">
        <v>80</v>
      </c>
      <c r="AW118" s="9" t="s">
        <v>30</v>
      </c>
      <c r="AX118" s="9" t="s">
        <v>72</v>
      </c>
      <c r="AY118" s="159" t="s">
        <v>187</v>
      </c>
    </row>
    <row r="119" spans="2:65" s="9" customFormat="1" ht="16.5" customHeight="1">
      <c r="B119" s="153"/>
      <c r="C119" s="154"/>
      <c r="D119" s="154"/>
      <c r="E119" s="155" t="s">
        <v>19</v>
      </c>
      <c r="F119" s="215" t="s">
        <v>195</v>
      </c>
      <c r="G119" s="216"/>
      <c r="H119" s="216"/>
      <c r="I119" s="216"/>
      <c r="J119" s="154"/>
      <c r="K119" s="155" t="s">
        <v>19</v>
      </c>
      <c r="L119" s="154"/>
      <c r="M119" s="154"/>
      <c r="N119" s="154"/>
      <c r="O119" s="154"/>
      <c r="P119" s="154"/>
      <c r="Q119" s="154"/>
      <c r="R119" s="156"/>
      <c r="T119" s="157"/>
      <c r="U119" s="154"/>
      <c r="V119" s="154"/>
      <c r="W119" s="154"/>
      <c r="X119" s="154"/>
      <c r="Y119" s="154"/>
      <c r="Z119" s="154"/>
      <c r="AA119" s="158"/>
      <c r="AT119" s="159" t="s">
        <v>194</v>
      </c>
      <c r="AU119" s="159" t="s">
        <v>80</v>
      </c>
      <c r="AV119" s="9" t="s">
        <v>80</v>
      </c>
      <c r="AW119" s="9" t="s">
        <v>30</v>
      </c>
      <c r="AX119" s="9" t="s">
        <v>72</v>
      </c>
      <c r="AY119" s="159" t="s">
        <v>187</v>
      </c>
    </row>
    <row r="120" spans="2:65" s="10" customFormat="1" ht="16.5" customHeight="1">
      <c r="B120" s="160"/>
      <c r="C120" s="161"/>
      <c r="D120" s="161"/>
      <c r="E120" s="162" t="s">
        <v>196</v>
      </c>
      <c r="F120" s="213" t="s">
        <v>80</v>
      </c>
      <c r="G120" s="214"/>
      <c r="H120" s="214"/>
      <c r="I120" s="214"/>
      <c r="J120" s="161"/>
      <c r="K120" s="163">
        <v>1</v>
      </c>
      <c r="L120" s="161"/>
      <c r="M120" s="161"/>
      <c r="N120" s="161"/>
      <c r="O120" s="161"/>
      <c r="P120" s="161"/>
      <c r="Q120" s="161"/>
      <c r="R120" s="164"/>
      <c r="T120" s="165"/>
      <c r="U120" s="161"/>
      <c r="V120" s="161"/>
      <c r="W120" s="161"/>
      <c r="X120" s="161"/>
      <c r="Y120" s="161"/>
      <c r="Z120" s="161"/>
      <c r="AA120" s="166"/>
      <c r="AT120" s="167" t="s">
        <v>194</v>
      </c>
      <c r="AU120" s="167" t="s">
        <v>80</v>
      </c>
      <c r="AV120" s="10" t="s">
        <v>114</v>
      </c>
      <c r="AW120" s="10" t="s">
        <v>30</v>
      </c>
      <c r="AX120" s="10" t="s">
        <v>72</v>
      </c>
      <c r="AY120" s="167" t="s">
        <v>187</v>
      </c>
    </row>
    <row r="121" spans="2:65" s="10" customFormat="1" ht="16.5" customHeight="1">
      <c r="B121" s="160"/>
      <c r="C121" s="161"/>
      <c r="D121" s="161"/>
      <c r="E121" s="162" t="s">
        <v>197</v>
      </c>
      <c r="F121" s="213" t="s">
        <v>198</v>
      </c>
      <c r="G121" s="214"/>
      <c r="H121" s="214"/>
      <c r="I121" s="214"/>
      <c r="J121" s="161"/>
      <c r="K121" s="163">
        <v>1</v>
      </c>
      <c r="L121" s="161"/>
      <c r="M121" s="161"/>
      <c r="N121" s="161"/>
      <c r="O121" s="161"/>
      <c r="P121" s="161"/>
      <c r="Q121" s="161"/>
      <c r="R121" s="164"/>
      <c r="T121" s="165"/>
      <c r="U121" s="161"/>
      <c r="V121" s="161"/>
      <c r="W121" s="161"/>
      <c r="X121" s="161"/>
      <c r="Y121" s="161"/>
      <c r="Z121" s="161"/>
      <c r="AA121" s="166"/>
      <c r="AT121" s="167" t="s">
        <v>194</v>
      </c>
      <c r="AU121" s="167" t="s">
        <v>80</v>
      </c>
      <c r="AV121" s="10" t="s">
        <v>114</v>
      </c>
      <c r="AW121" s="10" t="s">
        <v>30</v>
      </c>
      <c r="AX121" s="10" t="s">
        <v>80</v>
      </c>
      <c r="AY121" s="167" t="s">
        <v>187</v>
      </c>
    </row>
    <row r="122" spans="2:65" s="1" customFormat="1" ht="25.5" customHeight="1">
      <c r="B122" s="32"/>
      <c r="C122" s="145" t="s">
        <v>114</v>
      </c>
      <c r="D122" s="145" t="s">
        <v>188</v>
      </c>
      <c r="E122" s="146" t="s">
        <v>199</v>
      </c>
      <c r="F122" s="217" t="s">
        <v>200</v>
      </c>
      <c r="G122" s="217"/>
      <c r="H122" s="217"/>
      <c r="I122" s="217"/>
      <c r="J122" s="147" t="s">
        <v>201</v>
      </c>
      <c r="K122" s="148">
        <v>39</v>
      </c>
      <c r="L122" s="218">
        <v>0</v>
      </c>
      <c r="M122" s="218"/>
      <c r="N122" s="218">
        <f>ROUND(L122*K122,2)</f>
        <v>0</v>
      </c>
      <c r="O122" s="218"/>
      <c r="P122" s="218"/>
      <c r="Q122" s="218"/>
      <c r="R122" s="34"/>
      <c r="T122" s="149" t="s">
        <v>19</v>
      </c>
      <c r="U122" s="41" t="s">
        <v>37</v>
      </c>
      <c r="V122" s="150">
        <v>0</v>
      </c>
      <c r="W122" s="150">
        <f>V122*K122</f>
        <v>0</v>
      </c>
      <c r="X122" s="150">
        <v>0</v>
      </c>
      <c r="Y122" s="150">
        <f>X122*K122</f>
        <v>0</v>
      </c>
      <c r="Z122" s="150">
        <v>0</v>
      </c>
      <c r="AA122" s="151">
        <f>Z122*K122</f>
        <v>0</v>
      </c>
      <c r="AR122" s="19" t="s">
        <v>186</v>
      </c>
      <c r="AT122" s="19" t="s">
        <v>188</v>
      </c>
      <c r="AU122" s="19" t="s">
        <v>80</v>
      </c>
      <c r="AY122" s="19" t="s">
        <v>187</v>
      </c>
      <c r="BE122" s="152">
        <f>IF(U122="základní",N122,0)</f>
        <v>0</v>
      </c>
      <c r="BF122" s="152">
        <f>IF(U122="snížená",N122,0)</f>
        <v>0</v>
      </c>
      <c r="BG122" s="152">
        <f>IF(U122="zákl. přenesená",N122,0)</f>
        <v>0</v>
      </c>
      <c r="BH122" s="152">
        <f>IF(U122="sníž. přenesená",N122,0)</f>
        <v>0</v>
      </c>
      <c r="BI122" s="152">
        <f>IF(U122="nulová",N122,0)</f>
        <v>0</v>
      </c>
      <c r="BJ122" s="19" t="s">
        <v>80</v>
      </c>
      <c r="BK122" s="152">
        <f>ROUND(L122*K122,2)</f>
        <v>0</v>
      </c>
      <c r="BL122" s="19" t="s">
        <v>186</v>
      </c>
      <c r="BM122" s="19" t="s">
        <v>202</v>
      </c>
    </row>
    <row r="123" spans="2:65" s="9" customFormat="1" ht="25.5" customHeight="1">
      <c r="B123" s="153"/>
      <c r="C123" s="154"/>
      <c r="D123" s="154"/>
      <c r="E123" s="155" t="s">
        <v>19</v>
      </c>
      <c r="F123" s="219" t="s">
        <v>203</v>
      </c>
      <c r="G123" s="220"/>
      <c r="H123" s="220"/>
      <c r="I123" s="220"/>
      <c r="J123" s="154"/>
      <c r="K123" s="155" t="s">
        <v>19</v>
      </c>
      <c r="L123" s="154"/>
      <c r="M123" s="154"/>
      <c r="N123" s="154"/>
      <c r="O123" s="154"/>
      <c r="P123" s="154"/>
      <c r="Q123" s="154"/>
      <c r="R123" s="156"/>
      <c r="T123" s="157"/>
      <c r="U123" s="154"/>
      <c r="V123" s="154"/>
      <c r="W123" s="154"/>
      <c r="X123" s="154"/>
      <c r="Y123" s="154"/>
      <c r="Z123" s="154"/>
      <c r="AA123" s="158"/>
      <c r="AT123" s="159" t="s">
        <v>194</v>
      </c>
      <c r="AU123" s="159" t="s">
        <v>80</v>
      </c>
      <c r="AV123" s="9" t="s">
        <v>80</v>
      </c>
      <c r="AW123" s="9" t="s">
        <v>30</v>
      </c>
      <c r="AX123" s="9" t="s">
        <v>72</v>
      </c>
      <c r="AY123" s="159" t="s">
        <v>187</v>
      </c>
    </row>
    <row r="124" spans="2:65" s="9" customFormat="1" ht="16.5" customHeight="1">
      <c r="B124" s="153"/>
      <c r="C124" s="154"/>
      <c r="D124" s="154"/>
      <c r="E124" s="155" t="s">
        <v>19</v>
      </c>
      <c r="F124" s="215" t="s">
        <v>204</v>
      </c>
      <c r="G124" s="216"/>
      <c r="H124" s="216"/>
      <c r="I124" s="216"/>
      <c r="J124" s="154"/>
      <c r="K124" s="155" t="s">
        <v>19</v>
      </c>
      <c r="L124" s="154"/>
      <c r="M124" s="154"/>
      <c r="N124" s="154"/>
      <c r="O124" s="154"/>
      <c r="P124" s="154"/>
      <c r="Q124" s="154"/>
      <c r="R124" s="156"/>
      <c r="T124" s="157"/>
      <c r="U124" s="154"/>
      <c r="V124" s="154"/>
      <c r="W124" s="154"/>
      <c r="X124" s="154"/>
      <c r="Y124" s="154"/>
      <c r="Z124" s="154"/>
      <c r="AA124" s="158"/>
      <c r="AT124" s="159" t="s">
        <v>194</v>
      </c>
      <c r="AU124" s="159" t="s">
        <v>80</v>
      </c>
      <c r="AV124" s="9" t="s">
        <v>80</v>
      </c>
      <c r="AW124" s="9" t="s">
        <v>30</v>
      </c>
      <c r="AX124" s="9" t="s">
        <v>72</v>
      </c>
      <c r="AY124" s="159" t="s">
        <v>187</v>
      </c>
    </row>
    <row r="125" spans="2:65" s="9" customFormat="1" ht="16.5" customHeight="1">
      <c r="B125" s="153"/>
      <c r="C125" s="154"/>
      <c r="D125" s="154"/>
      <c r="E125" s="155" t="s">
        <v>19</v>
      </c>
      <c r="F125" s="215" t="s">
        <v>205</v>
      </c>
      <c r="G125" s="216"/>
      <c r="H125" s="216"/>
      <c r="I125" s="216"/>
      <c r="J125" s="154"/>
      <c r="K125" s="155" t="s">
        <v>19</v>
      </c>
      <c r="L125" s="154"/>
      <c r="M125" s="154"/>
      <c r="N125" s="154"/>
      <c r="O125" s="154"/>
      <c r="P125" s="154"/>
      <c r="Q125" s="154"/>
      <c r="R125" s="156"/>
      <c r="T125" s="157"/>
      <c r="U125" s="154"/>
      <c r="V125" s="154"/>
      <c r="W125" s="154"/>
      <c r="X125" s="154"/>
      <c r="Y125" s="154"/>
      <c r="Z125" s="154"/>
      <c r="AA125" s="158"/>
      <c r="AT125" s="159" t="s">
        <v>194</v>
      </c>
      <c r="AU125" s="159" t="s">
        <v>80</v>
      </c>
      <c r="AV125" s="9" t="s">
        <v>80</v>
      </c>
      <c r="AW125" s="9" t="s">
        <v>30</v>
      </c>
      <c r="AX125" s="9" t="s">
        <v>72</v>
      </c>
      <c r="AY125" s="159" t="s">
        <v>187</v>
      </c>
    </row>
    <row r="126" spans="2:65" s="9" customFormat="1" ht="16.5" customHeight="1">
      <c r="B126" s="153"/>
      <c r="C126" s="154"/>
      <c r="D126" s="154"/>
      <c r="E126" s="155" t="s">
        <v>19</v>
      </c>
      <c r="F126" s="215" t="s">
        <v>206</v>
      </c>
      <c r="G126" s="216"/>
      <c r="H126" s="216"/>
      <c r="I126" s="216"/>
      <c r="J126" s="154"/>
      <c r="K126" s="155" t="s">
        <v>19</v>
      </c>
      <c r="L126" s="154"/>
      <c r="M126" s="154"/>
      <c r="N126" s="154"/>
      <c r="O126" s="154"/>
      <c r="P126" s="154"/>
      <c r="Q126" s="154"/>
      <c r="R126" s="156"/>
      <c r="T126" s="157"/>
      <c r="U126" s="154"/>
      <c r="V126" s="154"/>
      <c r="W126" s="154"/>
      <c r="X126" s="154"/>
      <c r="Y126" s="154"/>
      <c r="Z126" s="154"/>
      <c r="AA126" s="158"/>
      <c r="AT126" s="159" t="s">
        <v>194</v>
      </c>
      <c r="AU126" s="159" t="s">
        <v>80</v>
      </c>
      <c r="AV126" s="9" t="s">
        <v>80</v>
      </c>
      <c r="AW126" s="9" t="s">
        <v>30</v>
      </c>
      <c r="AX126" s="9" t="s">
        <v>72</v>
      </c>
      <c r="AY126" s="159" t="s">
        <v>187</v>
      </c>
    </row>
    <row r="127" spans="2:65" s="10" customFormat="1" ht="16.5" customHeight="1">
      <c r="B127" s="160"/>
      <c r="C127" s="161"/>
      <c r="D127" s="161"/>
      <c r="E127" s="162" t="s">
        <v>207</v>
      </c>
      <c r="F127" s="213" t="s">
        <v>208</v>
      </c>
      <c r="G127" s="214"/>
      <c r="H127" s="214"/>
      <c r="I127" s="214"/>
      <c r="J127" s="161"/>
      <c r="K127" s="163">
        <v>21.03</v>
      </c>
      <c r="L127" s="161"/>
      <c r="M127" s="161"/>
      <c r="N127" s="161"/>
      <c r="O127" s="161"/>
      <c r="P127" s="161"/>
      <c r="Q127" s="161"/>
      <c r="R127" s="164"/>
      <c r="T127" s="165"/>
      <c r="U127" s="161"/>
      <c r="V127" s="161"/>
      <c r="W127" s="161"/>
      <c r="X127" s="161"/>
      <c r="Y127" s="161"/>
      <c r="Z127" s="161"/>
      <c r="AA127" s="166"/>
      <c r="AT127" s="167" t="s">
        <v>194</v>
      </c>
      <c r="AU127" s="167" t="s">
        <v>80</v>
      </c>
      <c r="AV127" s="10" t="s">
        <v>114</v>
      </c>
      <c r="AW127" s="10" t="s">
        <v>30</v>
      </c>
      <c r="AX127" s="10" t="s">
        <v>72</v>
      </c>
      <c r="AY127" s="167" t="s">
        <v>187</v>
      </c>
    </row>
    <row r="128" spans="2:65" s="9" customFormat="1" ht="16.5" customHeight="1">
      <c r="B128" s="153"/>
      <c r="C128" s="154"/>
      <c r="D128" s="154"/>
      <c r="E128" s="155" t="s">
        <v>19</v>
      </c>
      <c r="F128" s="215" t="s">
        <v>209</v>
      </c>
      <c r="G128" s="216"/>
      <c r="H128" s="216"/>
      <c r="I128" s="216"/>
      <c r="J128" s="154"/>
      <c r="K128" s="155" t="s">
        <v>19</v>
      </c>
      <c r="L128" s="154"/>
      <c r="M128" s="154"/>
      <c r="N128" s="154"/>
      <c r="O128" s="154"/>
      <c r="P128" s="154"/>
      <c r="Q128" s="154"/>
      <c r="R128" s="156"/>
      <c r="T128" s="157"/>
      <c r="U128" s="154"/>
      <c r="V128" s="154"/>
      <c r="W128" s="154"/>
      <c r="X128" s="154"/>
      <c r="Y128" s="154"/>
      <c r="Z128" s="154"/>
      <c r="AA128" s="158"/>
      <c r="AT128" s="159" t="s">
        <v>194</v>
      </c>
      <c r="AU128" s="159" t="s">
        <v>80</v>
      </c>
      <c r="AV128" s="9" t="s">
        <v>80</v>
      </c>
      <c r="AW128" s="9" t="s">
        <v>30</v>
      </c>
      <c r="AX128" s="9" t="s">
        <v>72</v>
      </c>
      <c r="AY128" s="159" t="s">
        <v>187</v>
      </c>
    </row>
    <row r="129" spans="2:65" s="10" customFormat="1" ht="16.5" customHeight="1">
      <c r="B129" s="160"/>
      <c r="C129" s="161"/>
      <c r="D129" s="161"/>
      <c r="E129" s="162" t="s">
        <v>112</v>
      </c>
      <c r="F129" s="213" t="s">
        <v>210</v>
      </c>
      <c r="G129" s="214"/>
      <c r="H129" s="214"/>
      <c r="I129" s="214"/>
      <c r="J129" s="161"/>
      <c r="K129" s="163">
        <v>17.97</v>
      </c>
      <c r="L129" s="161"/>
      <c r="M129" s="161"/>
      <c r="N129" s="161"/>
      <c r="O129" s="161"/>
      <c r="P129" s="161"/>
      <c r="Q129" s="161"/>
      <c r="R129" s="164"/>
      <c r="T129" s="165"/>
      <c r="U129" s="161"/>
      <c r="V129" s="161"/>
      <c r="W129" s="161"/>
      <c r="X129" s="161"/>
      <c r="Y129" s="161"/>
      <c r="Z129" s="161"/>
      <c r="AA129" s="166"/>
      <c r="AT129" s="167" t="s">
        <v>194</v>
      </c>
      <c r="AU129" s="167" t="s">
        <v>80</v>
      </c>
      <c r="AV129" s="10" t="s">
        <v>114</v>
      </c>
      <c r="AW129" s="10" t="s">
        <v>30</v>
      </c>
      <c r="AX129" s="10" t="s">
        <v>72</v>
      </c>
      <c r="AY129" s="167" t="s">
        <v>187</v>
      </c>
    </row>
    <row r="130" spans="2:65" s="10" customFormat="1" ht="16.5" customHeight="1">
      <c r="B130" s="160"/>
      <c r="C130" s="161"/>
      <c r="D130" s="161"/>
      <c r="E130" s="162" t="s">
        <v>211</v>
      </c>
      <c r="F130" s="213" t="s">
        <v>212</v>
      </c>
      <c r="G130" s="214"/>
      <c r="H130" s="214"/>
      <c r="I130" s="214"/>
      <c r="J130" s="161"/>
      <c r="K130" s="163">
        <v>39</v>
      </c>
      <c r="L130" s="161"/>
      <c r="M130" s="161"/>
      <c r="N130" s="161"/>
      <c r="O130" s="161"/>
      <c r="P130" s="161"/>
      <c r="Q130" s="161"/>
      <c r="R130" s="164"/>
      <c r="T130" s="165"/>
      <c r="U130" s="161"/>
      <c r="V130" s="161"/>
      <c r="W130" s="161"/>
      <c r="X130" s="161"/>
      <c r="Y130" s="161"/>
      <c r="Z130" s="161"/>
      <c r="AA130" s="166"/>
      <c r="AT130" s="167" t="s">
        <v>194</v>
      </c>
      <c r="AU130" s="167" t="s">
        <v>80</v>
      </c>
      <c r="AV130" s="10" t="s">
        <v>114</v>
      </c>
      <c r="AW130" s="10" t="s">
        <v>30</v>
      </c>
      <c r="AX130" s="10" t="s">
        <v>80</v>
      </c>
      <c r="AY130" s="167" t="s">
        <v>187</v>
      </c>
    </row>
    <row r="131" spans="2:65" s="1" customFormat="1" ht="25.5" customHeight="1">
      <c r="B131" s="32"/>
      <c r="C131" s="145" t="s">
        <v>130</v>
      </c>
      <c r="D131" s="145" t="s">
        <v>188</v>
      </c>
      <c r="E131" s="146" t="s">
        <v>213</v>
      </c>
      <c r="F131" s="217" t="s">
        <v>214</v>
      </c>
      <c r="G131" s="217"/>
      <c r="H131" s="217"/>
      <c r="I131" s="217"/>
      <c r="J131" s="147" t="s">
        <v>215</v>
      </c>
      <c r="K131" s="148">
        <v>24.5</v>
      </c>
      <c r="L131" s="218">
        <v>0</v>
      </c>
      <c r="M131" s="218"/>
      <c r="N131" s="218">
        <f>ROUND(L131*K131,2)</f>
        <v>0</v>
      </c>
      <c r="O131" s="218"/>
      <c r="P131" s="218"/>
      <c r="Q131" s="218"/>
      <c r="R131" s="34"/>
      <c r="T131" s="149" t="s">
        <v>19</v>
      </c>
      <c r="U131" s="41" t="s">
        <v>37</v>
      </c>
      <c r="V131" s="150">
        <v>0</v>
      </c>
      <c r="W131" s="150">
        <f>V131*K131</f>
        <v>0</v>
      </c>
      <c r="X131" s="150">
        <v>0</v>
      </c>
      <c r="Y131" s="150">
        <f>X131*K131</f>
        <v>0</v>
      </c>
      <c r="Z131" s="150">
        <v>0</v>
      </c>
      <c r="AA131" s="151">
        <f>Z131*K131</f>
        <v>0</v>
      </c>
      <c r="AR131" s="19" t="s">
        <v>186</v>
      </c>
      <c r="AT131" s="19" t="s">
        <v>188</v>
      </c>
      <c r="AU131" s="19" t="s">
        <v>80</v>
      </c>
      <c r="AY131" s="19" t="s">
        <v>187</v>
      </c>
      <c r="BE131" s="152">
        <f>IF(U131="základní",N131,0)</f>
        <v>0</v>
      </c>
      <c r="BF131" s="152">
        <f>IF(U131="snížená",N131,0)</f>
        <v>0</v>
      </c>
      <c r="BG131" s="152">
        <f>IF(U131="zákl. přenesená",N131,0)</f>
        <v>0</v>
      </c>
      <c r="BH131" s="152">
        <f>IF(U131="sníž. přenesená",N131,0)</f>
        <v>0</v>
      </c>
      <c r="BI131" s="152">
        <f>IF(U131="nulová",N131,0)</f>
        <v>0</v>
      </c>
      <c r="BJ131" s="19" t="s">
        <v>80</v>
      </c>
      <c r="BK131" s="152">
        <f>ROUND(L131*K131,2)</f>
        <v>0</v>
      </c>
      <c r="BL131" s="19" t="s">
        <v>186</v>
      </c>
      <c r="BM131" s="19" t="s">
        <v>216</v>
      </c>
    </row>
    <row r="132" spans="2:65" s="9" customFormat="1" ht="38.25" customHeight="1">
      <c r="B132" s="153"/>
      <c r="C132" s="154"/>
      <c r="D132" s="154"/>
      <c r="E132" s="155" t="s">
        <v>19</v>
      </c>
      <c r="F132" s="219" t="s">
        <v>217</v>
      </c>
      <c r="G132" s="220"/>
      <c r="H132" s="220"/>
      <c r="I132" s="220"/>
      <c r="J132" s="154"/>
      <c r="K132" s="155" t="s">
        <v>19</v>
      </c>
      <c r="L132" s="154"/>
      <c r="M132" s="154"/>
      <c r="N132" s="154"/>
      <c r="O132" s="154"/>
      <c r="P132" s="154"/>
      <c r="Q132" s="154"/>
      <c r="R132" s="156"/>
      <c r="T132" s="157"/>
      <c r="U132" s="154"/>
      <c r="V132" s="154"/>
      <c r="W132" s="154"/>
      <c r="X132" s="154"/>
      <c r="Y132" s="154"/>
      <c r="Z132" s="154"/>
      <c r="AA132" s="158"/>
      <c r="AT132" s="159" t="s">
        <v>194</v>
      </c>
      <c r="AU132" s="159" t="s">
        <v>80</v>
      </c>
      <c r="AV132" s="9" t="s">
        <v>80</v>
      </c>
      <c r="AW132" s="9" t="s">
        <v>30</v>
      </c>
      <c r="AX132" s="9" t="s">
        <v>72</v>
      </c>
      <c r="AY132" s="159" t="s">
        <v>187</v>
      </c>
    </row>
    <row r="133" spans="2:65" s="9" customFormat="1" ht="16.5" customHeight="1">
      <c r="B133" s="153"/>
      <c r="C133" s="154"/>
      <c r="D133" s="154"/>
      <c r="E133" s="155" t="s">
        <v>19</v>
      </c>
      <c r="F133" s="215" t="s">
        <v>204</v>
      </c>
      <c r="G133" s="216"/>
      <c r="H133" s="216"/>
      <c r="I133" s="216"/>
      <c r="J133" s="154"/>
      <c r="K133" s="155" t="s">
        <v>19</v>
      </c>
      <c r="L133" s="154"/>
      <c r="M133" s="154"/>
      <c r="N133" s="154"/>
      <c r="O133" s="154"/>
      <c r="P133" s="154"/>
      <c r="Q133" s="154"/>
      <c r="R133" s="156"/>
      <c r="T133" s="157"/>
      <c r="U133" s="154"/>
      <c r="V133" s="154"/>
      <c r="W133" s="154"/>
      <c r="X133" s="154"/>
      <c r="Y133" s="154"/>
      <c r="Z133" s="154"/>
      <c r="AA133" s="158"/>
      <c r="AT133" s="159" t="s">
        <v>194</v>
      </c>
      <c r="AU133" s="159" t="s">
        <v>80</v>
      </c>
      <c r="AV133" s="9" t="s">
        <v>80</v>
      </c>
      <c r="AW133" s="9" t="s">
        <v>30</v>
      </c>
      <c r="AX133" s="9" t="s">
        <v>72</v>
      </c>
      <c r="AY133" s="159" t="s">
        <v>187</v>
      </c>
    </row>
    <row r="134" spans="2:65" s="9" customFormat="1" ht="16.5" customHeight="1">
      <c r="B134" s="153"/>
      <c r="C134" s="154"/>
      <c r="D134" s="154"/>
      <c r="E134" s="155" t="s">
        <v>19</v>
      </c>
      <c r="F134" s="215" t="s">
        <v>218</v>
      </c>
      <c r="G134" s="216"/>
      <c r="H134" s="216"/>
      <c r="I134" s="216"/>
      <c r="J134" s="154"/>
      <c r="K134" s="155" t="s">
        <v>19</v>
      </c>
      <c r="L134" s="154"/>
      <c r="M134" s="154"/>
      <c r="N134" s="154"/>
      <c r="O134" s="154"/>
      <c r="P134" s="154"/>
      <c r="Q134" s="154"/>
      <c r="R134" s="156"/>
      <c r="T134" s="157"/>
      <c r="U134" s="154"/>
      <c r="V134" s="154"/>
      <c r="W134" s="154"/>
      <c r="X134" s="154"/>
      <c r="Y134" s="154"/>
      <c r="Z134" s="154"/>
      <c r="AA134" s="158"/>
      <c r="AT134" s="159" t="s">
        <v>194</v>
      </c>
      <c r="AU134" s="159" t="s">
        <v>80</v>
      </c>
      <c r="AV134" s="9" t="s">
        <v>80</v>
      </c>
      <c r="AW134" s="9" t="s">
        <v>30</v>
      </c>
      <c r="AX134" s="9" t="s">
        <v>72</v>
      </c>
      <c r="AY134" s="159" t="s">
        <v>187</v>
      </c>
    </row>
    <row r="135" spans="2:65" s="10" customFormat="1" ht="16.5" customHeight="1">
      <c r="B135" s="160"/>
      <c r="C135" s="161"/>
      <c r="D135" s="161"/>
      <c r="E135" s="162" t="s">
        <v>219</v>
      </c>
      <c r="F135" s="213" t="s">
        <v>220</v>
      </c>
      <c r="G135" s="214"/>
      <c r="H135" s="214"/>
      <c r="I135" s="214"/>
      <c r="J135" s="161"/>
      <c r="K135" s="163">
        <v>24.5</v>
      </c>
      <c r="L135" s="161"/>
      <c r="M135" s="161"/>
      <c r="N135" s="161"/>
      <c r="O135" s="161"/>
      <c r="P135" s="161"/>
      <c r="Q135" s="161"/>
      <c r="R135" s="164"/>
      <c r="T135" s="165"/>
      <c r="U135" s="161"/>
      <c r="V135" s="161"/>
      <c r="W135" s="161"/>
      <c r="X135" s="161"/>
      <c r="Y135" s="161"/>
      <c r="Z135" s="161"/>
      <c r="AA135" s="166"/>
      <c r="AT135" s="167" t="s">
        <v>194</v>
      </c>
      <c r="AU135" s="167" t="s">
        <v>80</v>
      </c>
      <c r="AV135" s="10" t="s">
        <v>114</v>
      </c>
      <c r="AW135" s="10" t="s">
        <v>30</v>
      </c>
      <c r="AX135" s="10" t="s">
        <v>72</v>
      </c>
      <c r="AY135" s="167" t="s">
        <v>187</v>
      </c>
    </row>
    <row r="136" spans="2:65" s="10" customFormat="1" ht="16.5" customHeight="1">
      <c r="B136" s="160"/>
      <c r="C136" s="161"/>
      <c r="D136" s="161"/>
      <c r="E136" s="162" t="s">
        <v>221</v>
      </c>
      <c r="F136" s="213" t="s">
        <v>222</v>
      </c>
      <c r="G136" s="214"/>
      <c r="H136" s="214"/>
      <c r="I136" s="214"/>
      <c r="J136" s="161"/>
      <c r="K136" s="163">
        <v>24.5</v>
      </c>
      <c r="L136" s="161"/>
      <c r="M136" s="161"/>
      <c r="N136" s="161"/>
      <c r="O136" s="161"/>
      <c r="P136" s="161"/>
      <c r="Q136" s="161"/>
      <c r="R136" s="164"/>
      <c r="T136" s="165"/>
      <c r="U136" s="161"/>
      <c r="V136" s="161"/>
      <c r="W136" s="161"/>
      <c r="X136" s="161"/>
      <c r="Y136" s="161"/>
      <c r="Z136" s="161"/>
      <c r="AA136" s="166"/>
      <c r="AT136" s="167" t="s">
        <v>194</v>
      </c>
      <c r="AU136" s="167" t="s">
        <v>80</v>
      </c>
      <c r="AV136" s="10" t="s">
        <v>114</v>
      </c>
      <c r="AW136" s="10" t="s">
        <v>30</v>
      </c>
      <c r="AX136" s="10" t="s">
        <v>80</v>
      </c>
      <c r="AY136" s="167" t="s">
        <v>187</v>
      </c>
    </row>
    <row r="137" spans="2:65" s="1" customFormat="1" ht="38.25" customHeight="1">
      <c r="B137" s="32"/>
      <c r="C137" s="145" t="s">
        <v>186</v>
      </c>
      <c r="D137" s="145" t="s">
        <v>188</v>
      </c>
      <c r="E137" s="146" t="s">
        <v>223</v>
      </c>
      <c r="F137" s="217" t="s">
        <v>224</v>
      </c>
      <c r="G137" s="217"/>
      <c r="H137" s="217"/>
      <c r="I137" s="217"/>
      <c r="J137" s="147" t="s">
        <v>201</v>
      </c>
      <c r="K137" s="148">
        <v>42.06</v>
      </c>
      <c r="L137" s="218">
        <v>0</v>
      </c>
      <c r="M137" s="218"/>
      <c r="N137" s="218">
        <f>ROUND(L137*K137,2)</f>
        <v>0</v>
      </c>
      <c r="O137" s="218"/>
      <c r="P137" s="218"/>
      <c r="Q137" s="218"/>
      <c r="R137" s="34"/>
      <c r="T137" s="149" t="s">
        <v>19</v>
      </c>
      <c r="U137" s="41" t="s">
        <v>37</v>
      </c>
      <c r="V137" s="150">
        <v>0</v>
      </c>
      <c r="W137" s="150">
        <f>V137*K137</f>
        <v>0</v>
      </c>
      <c r="X137" s="150">
        <v>0</v>
      </c>
      <c r="Y137" s="150">
        <f>X137*K137</f>
        <v>0</v>
      </c>
      <c r="Z137" s="150">
        <v>0</v>
      </c>
      <c r="AA137" s="151">
        <f>Z137*K137</f>
        <v>0</v>
      </c>
      <c r="AR137" s="19" t="s">
        <v>186</v>
      </c>
      <c r="AT137" s="19" t="s">
        <v>188</v>
      </c>
      <c r="AU137" s="19" t="s">
        <v>80</v>
      </c>
      <c r="AY137" s="19" t="s">
        <v>187</v>
      </c>
      <c r="BE137" s="152">
        <f>IF(U137="základní",N137,0)</f>
        <v>0</v>
      </c>
      <c r="BF137" s="152">
        <f>IF(U137="snížená",N137,0)</f>
        <v>0</v>
      </c>
      <c r="BG137" s="152">
        <f>IF(U137="zákl. přenesená",N137,0)</f>
        <v>0</v>
      </c>
      <c r="BH137" s="152">
        <f>IF(U137="sníž. přenesená",N137,0)</f>
        <v>0</v>
      </c>
      <c r="BI137" s="152">
        <f>IF(U137="nulová",N137,0)</f>
        <v>0</v>
      </c>
      <c r="BJ137" s="19" t="s">
        <v>80</v>
      </c>
      <c r="BK137" s="152">
        <f>ROUND(L137*K137,2)</f>
        <v>0</v>
      </c>
      <c r="BL137" s="19" t="s">
        <v>186</v>
      </c>
      <c r="BM137" s="19" t="s">
        <v>225</v>
      </c>
    </row>
    <row r="138" spans="2:65" s="9" customFormat="1" ht="25.5" customHeight="1">
      <c r="B138" s="153"/>
      <c r="C138" s="154"/>
      <c r="D138" s="154"/>
      <c r="E138" s="155" t="s">
        <v>19</v>
      </c>
      <c r="F138" s="219" t="s">
        <v>226</v>
      </c>
      <c r="G138" s="220"/>
      <c r="H138" s="220"/>
      <c r="I138" s="220"/>
      <c r="J138" s="154"/>
      <c r="K138" s="155" t="s">
        <v>19</v>
      </c>
      <c r="L138" s="154"/>
      <c r="M138" s="154"/>
      <c r="N138" s="154"/>
      <c r="O138" s="154"/>
      <c r="P138" s="154"/>
      <c r="Q138" s="154"/>
      <c r="R138" s="156"/>
      <c r="T138" s="157"/>
      <c r="U138" s="154"/>
      <c r="V138" s="154"/>
      <c r="W138" s="154"/>
      <c r="X138" s="154"/>
      <c r="Y138" s="154"/>
      <c r="Z138" s="154"/>
      <c r="AA138" s="158"/>
      <c r="AT138" s="159" t="s">
        <v>194</v>
      </c>
      <c r="AU138" s="159" t="s">
        <v>80</v>
      </c>
      <c r="AV138" s="9" t="s">
        <v>80</v>
      </c>
      <c r="AW138" s="9" t="s">
        <v>30</v>
      </c>
      <c r="AX138" s="9" t="s">
        <v>72</v>
      </c>
      <c r="AY138" s="159" t="s">
        <v>187</v>
      </c>
    </row>
    <row r="139" spans="2:65" s="9" customFormat="1" ht="16.5" customHeight="1">
      <c r="B139" s="153"/>
      <c r="C139" s="154"/>
      <c r="D139" s="154"/>
      <c r="E139" s="155" t="s">
        <v>19</v>
      </c>
      <c r="F139" s="215" t="s">
        <v>204</v>
      </c>
      <c r="G139" s="216"/>
      <c r="H139" s="216"/>
      <c r="I139" s="216"/>
      <c r="J139" s="154"/>
      <c r="K139" s="155" t="s">
        <v>19</v>
      </c>
      <c r="L139" s="154"/>
      <c r="M139" s="154"/>
      <c r="N139" s="154"/>
      <c r="O139" s="154"/>
      <c r="P139" s="154"/>
      <c r="Q139" s="154"/>
      <c r="R139" s="156"/>
      <c r="T139" s="157"/>
      <c r="U139" s="154"/>
      <c r="V139" s="154"/>
      <c r="W139" s="154"/>
      <c r="X139" s="154"/>
      <c r="Y139" s="154"/>
      <c r="Z139" s="154"/>
      <c r="AA139" s="158"/>
      <c r="AT139" s="159" t="s">
        <v>194</v>
      </c>
      <c r="AU139" s="159" t="s">
        <v>80</v>
      </c>
      <c r="AV139" s="9" t="s">
        <v>80</v>
      </c>
      <c r="AW139" s="9" t="s">
        <v>30</v>
      </c>
      <c r="AX139" s="9" t="s">
        <v>72</v>
      </c>
      <c r="AY139" s="159" t="s">
        <v>187</v>
      </c>
    </row>
    <row r="140" spans="2:65" s="9" customFormat="1" ht="25.5" customHeight="1">
      <c r="B140" s="153"/>
      <c r="C140" s="154"/>
      <c r="D140" s="154"/>
      <c r="E140" s="155" t="s">
        <v>19</v>
      </c>
      <c r="F140" s="215" t="s">
        <v>227</v>
      </c>
      <c r="G140" s="216"/>
      <c r="H140" s="216"/>
      <c r="I140" s="216"/>
      <c r="J140" s="154"/>
      <c r="K140" s="155" t="s">
        <v>19</v>
      </c>
      <c r="L140" s="154"/>
      <c r="M140" s="154"/>
      <c r="N140" s="154"/>
      <c r="O140" s="154"/>
      <c r="P140" s="154"/>
      <c r="Q140" s="154"/>
      <c r="R140" s="156"/>
      <c r="T140" s="157"/>
      <c r="U140" s="154"/>
      <c r="V140" s="154"/>
      <c r="W140" s="154"/>
      <c r="X140" s="154"/>
      <c r="Y140" s="154"/>
      <c r="Z140" s="154"/>
      <c r="AA140" s="158"/>
      <c r="AT140" s="159" t="s">
        <v>194</v>
      </c>
      <c r="AU140" s="159" t="s">
        <v>80</v>
      </c>
      <c r="AV140" s="9" t="s">
        <v>80</v>
      </c>
      <c r="AW140" s="9" t="s">
        <v>30</v>
      </c>
      <c r="AX140" s="9" t="s">
        <v>72</v>
      </c>
      <c r="AY140" s="159" t="s">
        <v>187</v>
      </c>
    </row>
    <row r="141" spans="2:65" s="10" customFormat="1" ht="16.5" customHeight="1">
      <c r="B141" s="160"/>
      <c r="C141" s="161"/>
      <c r="D141" s="161"/>
      <c r="E141" s="162" t="s">
        <v>228</v>
      </c>
      <c r="F141" s="213" t="s">
        <v>229</v>
      </c>
      <c r="G141" s="214"/>
      <c r="H141" s="214"/>
      <c r="I141" s="214"/>
      <c r="J141" s="161"/>
      <c r="K141" s="163">
        <v>42.06</v>
      </c>
      <c r="L141" s="161"/>
      <c r="M141" s="161"/>
      <c r="N141" s="161"/>
      <c r="O141" s="161"/>
      <c r="P141" s="161"/>
      <c r="Q141" s="161"/>
      <c r="R141" s="164"/>
      <c r="T141" s="165"/>
      <c r="U141" s="161"/>
      <c r="V141" s="161"/>
      <c r="W141" s="161"/>
      <c r="X141" s="161"/>
      <c r="Y141" s="161"/>
      <c r="Z141" s="161"/>
      <c r="AA141" s="166"/>
      <c r="AT141" s="167" t="s">
        <v>194</v>
      </c>
      <c r="AU141" s="167" t="s">
        <v>80</v>
      </c>
      <c r="AV141" s="10" t="s">
        <v>114</v>
      </c>
      <c r="AW141" s="10" t="s">
        <v>30</v>
      </c>
      <c r="AX141" s="10" t="s">
        <v>72</v>
      </c>
      <c r="AY141" s="167" t="s">
        <v>187</v>
      </c>
    </row>
    <row r="142" spans="2:65" s="10" customFormat="1" ht="16.5" customHeight="1">
      <c r="B142" s="160"/>
      <c r="C142" s="161"/>
      <c r="D142" s="161"/>
      <c r="E142" s="162" t="s">
        <v>230</v>
      </c>
      <c r="F142" s="213" t="s">
        <v>231</v>
      </c>
      <c r="G142" s="214"/>
      <c r="H142" s="214"/>
      <c r="I142" s="214"/>
      <c r="J142" s="161"/>
      <c r="K142" s="163">
        <v>42.06</v>
      </c>
      <c r="L142" s="161"/>
      <c r="M142" s="161"/>
      <c r="N142" s="161"/>
      <c r="O142" s="161"/>
      <c r="P142" s="161"/>
      <c r="Q142" s="161"/>
      <c r="R142" s="164"/>
      <c r="T142" s="165"/>
      <c r="U142" s="161"/>
      <c r="V142" s="161"/>
      <c r="W142" s="161"/>
      <c r="X142" s="161"/>
      <c r="Y142" s="161"/>
      <c r="Z142" s="161"/>
      <c r="AA142" s="166"/>
      <c r="AT142" s="167" t="s">
        <v>194</v>
      </c>
      <c r="AU142" s="167" t="s">
        <v>80</v>
      </c>
      <c r="AV142" s="10" t="s">
        <v>114</v>
      </c>
      <c r="AW142" s="10" t="s">
        <v>30</v>
      </c>
      <c r="AX142" s="10" t="s">
        <v>80</v>
      </c>
      <c r="AY142" s="167" t="s">
        <v>187</v>
      </c>
    </row>
    <row r="143" spans="2:65" s="1" customFormat="1" ht="25.5" customHeight="1">
      <c r="B143" s="32"/>
      <c r="C143" s="145" t="s">
        <v>232</v>
      </c>
      <c r="D143" s="145" t="s">
        <v>188</v>
      </c>
      <c r="E143" s="146" t="s">
        <v>233</v>
      </c>
      <c r="F143" s="217" t="s">
        <v>234</v>
      </c>
      <c r="G143" s="217"/>
      <c r="H143" s="217"/>
      <c r="I143" s="217"/>
      <c r="J143" s="147" t="s">
        <v>235</v>
      </c>
      <c r="K143" s="148">
        <v>757.08</v>
      </c>
      <c r="L143" s="218">
        <v>0</v>
      </c>
      <c r="M143" s="218"/>
      <c r="N143" s="218">
        <f>ROUND(L143*K143,2)</f>
        <v>0</v>
      </c>
      <c r="O143" s="218"/>
      <c r="P143" s="218"/>
      <c r="Q143" s="218"/>
      <c r="R143" s="34"/>
      <c r="T143" s="149" t="s">
        <v>19</v>
      </c>
      <c r="U143" s="41" t="s">
        <v>37</v>
      </c>
      <c r="V143" s="150">
        <v>0</v>
      </c>
      <c r="W143" s="150">
        <f>V143*K143</f>
        <v>0</v>
      </c>
      <c r="X143" s="150">
        <v>0</v>
      </c>
      <c r="Y143" s="150">
        <f>X143*K143</f>
        <v>0</v>
      </c>
      <c r="Z143" s="150">
        <v>0</v>
      </c>
      <c r="AA143" s="151">
        <f>Z143*K143</f>
        <v>0</v>
      </c>
      <c r="AR143" s="19" t="s">
        <v>186</v>
      </c>
      <c r="AT143" s="19" t="s">
        <v>188</v>
      </c>
      <c r="AU143" s="19" t="s">
        <v>80</v>
      </c>
      <c r="AY143" s="19" t="s">
        <v>187</v>
      </c>
      <c r="BE143" s="152">
        <f>IF(U143="základní",N143,0)</f>
        <v>0</v>
      </c>
      <c r="BF143" s="152">
        <f>IF(U143="snížená",N143,0)</f>
        <v>0</v>
      </c>
      <c r="BG143" s="152">
        <f>IF(U143="zákl. přenesená",N143,0)</f>
        <v>0</v>
      </c>
      <c r="BH143" s="152">
        <f>IF(U143="sníž. přenesená",N143,0)</f>
        <v>0</v>
      </c>
      <c r="BI143" s="152">
        <f>IF(U143="nulová",N143,0)</f>
        <v>0</v>
      </c>
      <c r="BJ143" s="19" t="s">
        <v>80</v>
      </c>
      <c r="BK143" s="152">
        <f>ROUND(L143*K143,2)</f>
        <v>0</v>
      </c>
      <c r="BL143" s="19" t="s">
        <v>186</v>
      </c>
      <c r="BM143" s="19" t="s">
        <v>236</v>
      </c>
    </row>
    <row r="144" spans="2:65" s="9" customFormat="1" ht="25.5" customHeight="1">
      <c r="B144" s="153"/>
      <c r="C144" s="154"/>
      <c r="D144" s="154"/>
      <c r="E144" s="155" t="s">
        <v>19</v>
      </c>
      <c r="F144" s="219" t="s">
        <v>237</v>
      </c>
      <c r="G144" s="220"/>
      <c r="H144" s="220"/>
      <c r="I144" s="220"/>
      <c r="J144" s="154"/>
      <c r="K144" s="155" t="s">
        <v>19</v>
      </c>
      <c r="L144" s="154"/>
      <c r="M144" s="154"/>
      <c r="N144" s="154"/>
      <c r="O144" s="154"/>
      <c r="P144" s="154"/>
      <c r="Q144" s="154"/>
      <c r="R144" s="156"/>
      <c r="T144" s="157"/>
      <c r="U144" s="154"/>
      <c r="V144" s="154"/>
      <c r="W144" s="154"/>
      <c r="X144" s="154"/>
      <c r="Y144" s="154"/>
      <c r="Z144" s="154"/>
      <c r="AA144" s="158"/>
      <c r="AT144" s="159" t="s">
        <v>194</v>
      </c>
      <c r="AU144" s="159" t="s">
        <v>80</v>
      </c>
      <c r="AV144" s="9" t="s">
        <v>80</v>
      </c>
      <c r="AW144" s="9" t="s">
        <v>30</v>
      </c>
      <c r="AX144" s="9" t="s">
        <v>72</v>
      </c>
      <c r="AY144" s="159" t="s">
        <v>187</v>
      </c>
    </row>
    <row r="145" spans="2:65" s="9" customFormat="1" ht="16.5" customHeight="1">
      <c r="B145" s="153"/>
      <c r="C145" s="154"/>
      <c r="D145" s="154"/>
      <c r="E145" s="155" t="s">
        <v>19</v>
      </c>
      <c r="F145" s="215" t="s">
        <v>238</v>
      </c>
      <c r="G145" s="216"/>
      <c r="H145" s="216"/>
      <c r="I145" s="216"/>
      <c r="J145" s="154"/>
      <c r="K145" s="155" t="s">
        <v>19</v>
      </c>
      <c r="L145" s="154"/>
      <c r="M145" s="154"/>
      <c r="N145" s="154"/>
      <c r="O145" s="154"/>
      <c r="P145" s="154"/>
      <c r="Q145" s="154"/>
      <c r="R145" s="156"/>
      <c r="T145" s="157"/>
      <c r="U145" s="154"/>
      <c r="V145" s="154"/>
      <c r="W145" s="154"/>
      <c r="X145" s="154"/>
      <c r="Y145" s="154"/>
      <c r="Z145" s="154"/>
      <c r="AA145" s="158"/>
      <c r="AT145" s="159" t="s">
        <v>194</v>
      </c>
      <c r="AU145" s="159" t="s">
        <v>80</v>
      </c>
      <c r="AV145" s="9" t="s">
        <v>80</v>
      </c>
      <c r="AW145" s="9" t="s">
        <v>30</v>
      </c>
      <c r="AX145" s="9" t="s">
        <v>72</v>
      </c>
      <c r="AY145" s="159" t="s">
        <v>187</v>
      </c>
    </row>
    <row r="146" spans="2:65" s="10" customFormat="1" ht="16.5" customHeight="1">
      <c r="B146" s="160"/>
      <c r="C146" s="161"/>
      <c r="D146" s="161"/>
      <c r="E146" s="162" t="s">
        <v>239</v>
      </c>
      <c r="F146" s="213" t="s">
        <v>240</v>
      </c>
      <c r="G146" s="214"/>
      <c r="H146" s="214"/>
      <c r="I146" s="214"/>
      <c r="J146" s="161"/>
      <c r="K146" s="163">
        <v>757.08</v>
      </c>
      <c r="L146" s="161"/>
      <c r="M146" s="161"/>
      <c r="N146" s="161"/>
      <c r="O146" s="161"/>
      <c r="P146" s="161"/>
      <c r="Q146" s="161"/>
      <c r="R146" s="164"/>
      <c r="T146" s="165"/>
      <c r="U146" s="161"/>
      <c r="V146" s="161"/>
      <c r="W146" s="161"/>
      <c r="X146" s="161"/>
      <c r="Y146" s="161"/>
      <c r="Z146" s="161"/>
      <c r="AA146" s="166"/>
      <c r="AT146" s="167" t="s">
        <v>194</v>
      </c>
      <c r="AU146" s="167" t="s">
        <v>80</v>
      </c>
      <c r="AV146" s="10" t="s">
        <v>114</v>
      </c>
      <c r="AW146" s="10" t="s">
        <v>30</v>
      </c>
      <c r="AX146" s="10" t="s">
        <v>72</v>
      </c>
      <c r="AY146" s="167" t="s">
        <v>187</v>
      </c>
    </row>
    <row r="147" spans="2:65" s="10" customFormat="1" ht="16.5" customHeight="1">
      <c r="B147" s="160"/>
      <c r="C147" s="161"/>
      <c r="D147" s="161"/>
      <c r="E147" s="162" t="s">
        <v>241</v>
      </c>
      <c r="F147" s="213" t="s">
        <v>242</v>
      </c>
      <c r="G147" s="214"/>
      <c r="H147" s="214"/>
      <c r="I147" s="214"/>
      <c r="J147" s="161"/>
      <c r="K147" s="163">
        <v>757.08</v>
      </c>
      <c r="L147" s="161"/>
      <c r="M147" s="161"/>
      <c r="N147" s="161"/>
      <c r="O147" s="161"/>
      <c r="P147" s="161"/>
      <c r="Q147" s="161"/>
      <c r="R147" s="164"/>
      <c r="T147" s="165"/>
      <c r="U147" s="161"/>
      <c r="V147" s="161"/>
      <c r="W147" s="161"/>
      <c r="X147" s="161"/>
      <c r="Y147" s="161"/>
      <c r="Z147" s="161"/>
      <c r="AA147" s="166"/>
      <c r="AT147" s="167" t="s">
        <v>194</v>
      </c>
      <c r="AU147" s="167" t="s">
        <v>80</v>
      </c>
      <c r="AV147" s="10" t="s">
        <v>114</v>
      </c>
      <c r="AW147" s="10" t="s">
        <v>30</v>
      </c>
      <c r="AX147" s="10" t="s">
        <v>80</v>
      </c>
      <c r="AY147" s="167" t="s">
        <v>187</v>
      </c>
    </row>
    <row r="148" spans="2:65" s="1" customFormat="1" ht="25.5" customHeight="1">
      <c r="B148" s="32"/>
      <c r="C148" s="145" t="s">
        <v>243</v>
      </c>
      <c r="D148" s="145" t="s">
        <v>188</v>
      </c>
      <c r="E148" s="146" t="s">
        <v>244</v>
      </c>
      <c r="F148" s="217" t="s">
        <v>245</v>
      </c>
      <c r="G148" s="217"/>
      <c r="H148" s="217"/>
      <c r="I148" s="217"/>
      <c r="J148" s="147" t="s">
        <v>201</v>
      </c>
      <c r="K148" s="148">
        <v>12.72</v>
      </c>
      <c r="L148" s="218">
        <v>0</v>
      </c>
      <c r="M148" s="218"/>
      <c r="N148" s="218">
        <f>ROUND(L148*K148,2)</f>
        <v>0</v>
      </c>
      <c r="O148" s="218"/>
      <c r="P148" s="218"/>
      <c r="Q148" s="218"/>
      <c r="R148" s="34"/>
      <c r="T148" s="149" t="s">
        <v>19</v>
      </c>
      <c r="U148" s="41" t="s">
        <v>37</v>
      </c>
      <c r="V148" s="150">
        <v>0</v>
      </c>
      <c r="W148" s="150">
        <f>V148*K148</f>
        <v>0</v>
      </c>
      <c r="X148" s="150">
        <v>0</v>
      </c>
      <c r="Y148" s="150">
        <f>X148*K148</f>
        <v>0</v>
      </c>
      <c r="Z148" s="150">
        <v>0</v>
      </c>
      <c r="AA148" s="151">
        <f>Z148*K148</f>
        <v>0</v>
      </c>
      <c r="AR148" s="19" t="s">
        <v>186</v>
      </c>
      <c r="AT148" s="19" t="s">
        <v>188</v>
      </c>
      <c r="AU148" s="19" t="s">
        <v>80</v>
      </c>
      <c r="AY148" s="19" t="s">
        <v>187</v>
      </c>
      <c r="BE148" s="152">
        <f>IF(U148="základní",N148,0)</f>
        <v>0</v>
      </c>
      <c r="BF148" s="152">
        <f>IF(U148="snížená",N148,0)</f>
        <v>0</v>
      </c>
      <c r="BG148" s="152">
        <f>IF(U148="zákl. přenesená",N148,0)</f>
        <v>0</v>
      </c>
      <c r="BH148" s="152">
        <f>IF(U148="sníž. přenesená",N148,0)</f>
        <v>0</v>
      </c>
      <c r="BI148" s="152">
        <f>IF(U148="nulová",N148,0)</f>
        <v>0</v>
      </c>
      <c r="BJ148" s="19" t="s">
        <v>80</v>
      </c>
      <c r="BK148" s="152">
        <f>ROUND(L148*K148,2)</f>
        <v>0</v>
      </c>
      <c r="BL148" s="19" t="s">
        <v>186</v>
      </c>
      <c r="BM148" s="19" t="s">
        <v>246</v>
      </c>
    </row>
    <row r="149" spans="2:65" s="9" customFormat="1" ht="16.5" customHeight="1">
      <c r="B149" s="153"/>
      <c r="C149" s="154"/>
      <c r="D149" s="154"/>
      <c r="E149" s="155" t="s">
        <v>19</v>
      </c>
      <c r="F149" s="219" t="s">
        <v>247</v>
      </c>
      <c r="G149" s="220"/>
      <c r="H149" s="220"/>
      <c r="I149" s="220"/>
      <c r="J149" s="154"/>
      <c r="K149" s="155" t="s">
        <v>19</v>
      </c>
      <c r="L149" s="154"/>
      <c r="M149" s="154"/>
      <c r="N149" s="154"/>
      <c r="O149" s="154"/>
      <c r="P149" s="154"/>
      <c r="Q149" s="154"/>
      <c r="R149" s="156"/>
      <c r="T149" s="157"/>
      <c r="U149" s="154"/>
      <c r="V149" s="154"/>
      <c r="W149" s="154"/>
      <c r="X149" s="154"/>
      <c r="Y149" s="154"/>
      <c r="Z149" s="154"/>
      <c r="AA149" s="158"/>
      <c r="AT149" s="159" t="s">
        <v>194</v>
      </c>
      <c r="AU149" s="159" t="s">
        <v>80</v>
      </c>
      <c r="AV149" s="9" t="s">
        <v>80</v>
      </c>
      <c r="AW149" s="9" t="s">
        <v>30</v>
      </c>
      <c r="AX149" s="9" t="s">
        <v>72</v>
      </c>
      <c r="AY149" s="159" t="s">
        <v>187</v>
      </c>
    </row>
    <row r="150" spans="2:65" s="9" customFormat="1" ht="16.5" customHeight="1">
      <c r="B150" s="153"/>
      <c r="C150" s="154"/>
      <c r="D150" s="154"/>
      <c r="E150" s="155" t="s">
        <v>19</v>
      </c>
      <c r="F150" s="215" t="s">
        <v>204</v>
      </c>
      <c r="G150" s="216"/>
      <c r="H150" s="216"/>
      <c r="I150" s="216"/>
      <c r="J150" s="154"/>
      <c r="K150" s="155" t="s">
        <v>19</v>
      </c>
      <c r="L150" s="154"/>
      <c r="M150" s="154"/>
      <c r="N150" s="154"/>
      <c r="O150" s="154"/>
      <c r="P150" s="154"/>
      <c r="Q150" s="154"/>
      <c r="R150" s="156"/>
      <c r="T150" s="157"/>
      <c r="U150" s="154"/>
      <c r="V150" s="154"/>
      <c r="W150" s="154"/>
      <c r="X150" s="154"/>
      <c r="Y150" s="154"/>
      <c r="Z150" s="154"/>
      <c r="AA150" s="158"/>
      <c r="AT150" s="159" t="s">
        <v>194</v>
      </c>
      <c r="AU150" s="159" t="s">
        <v>80</v>
      </c>
      <c r="AV150" s="9" t="s">
        <v>80</v>
      </c>
      <c r="AW150" s="9" t="s">
        <v>30</v>
      </c>
      <c r="AX150" s="9" t="s">
        <v>72</v>
      </c>
      <c r="AY150" s="159" t="s">
        <v>187</v>
      </c>
    </row>
    <row r="151" spans="2:65" s="9" customFormat="1" ht="16.5" customHeight="1">
      <c r="B151" s="153"/>
      <c r="C151" s="154"/>
      <c r="D151" s="154"/>
      <c r="E151" s="155" t="s">
        <v>19</v>
      </c>
      <c r="F151" s="215" t="s">
        <v>205</v>
      </c>
      <c r="G151" s="216"/>
      <c r="H151" s="216"/>
      <c r="I151" s="216"/>
      <c r="J151" s="154"/>
      <c r="K151" s="155" t="s">
        <v>19</v>
      </c>
      <c r="L151" s="154"/>
      <c r="M151" s="154"/>
      <c r="N151" s="154"/>
      <c r="O151" s="154"/>
      <c r="P151" s="154"/>
      <c r="Q151" s="154"/>
      <c r="R151" s="156"/>
      <c r="T151" s="157"/>
      <c r="U151" s="154"/>
      <c r="V151" s="154"/>
      <c r="W151" s="154"/>
      <c r="X151" s="154"/>
      <c r="Y151" s="154"/>
      <c r="Z151" s="154"/>
      <c r="AA151" s="158"/>
      <c r="AT151" s="159" t="s">
        <v>194</v>
      </c>
      <c r="AU151" s="159" t="s">
        <v>80</v>
      </c>
      <c r="AV151" s="9" t="s">
        <v>80</v>
      </c>
      <c r="AW151" s="9" t="s">
        <v>30</v>
      </c>
      <c r="AX151" s="9" t="s">
        <v>72</v>
      </c>
      <c r="AY151" s="159" t="s">
        <v>187</v>
      </c>
    </row>
    <row r="152" spans="2:65" s="10" customFormat="1" ht="16.5" customHeight="1">
      <c r="B152" s="160"/>
      <c r="C152" s="161"/>
      <c r="D152" s="161"/>
      <c r="E152" s="162" t="s">
        <v>248</v>
      </c>
      <c r="F152" s="213" t="s">
        <v>249</v>
      </c>
      <c r="G152" s="214"/>
      <c r="H152" s="214"/>
      <c r="I152" s="214"/>
      <c r="J152" s="161"/>
      <c r="K152" s="163">
        <v>12.72</v>
      </c>
      <c r="L152" s="161"/>
      <c r="M152" s="161"/>
      <c r="N152" s="161"/>
      <c r="O152" s="161"/>
      <c r="P152" s="161"/>
      <c r="Q152" s="161"/>
      <c r="R152" s="164"/>
      <c r="T152" s="165"/>
      <c r="U152" s="161"/>
      <c r="V152" s="161"/>
      <c r="W152" s="161"/>
      <c r="X152" s="161"/>
      <c r="Y152" s="161"/>
      <c r="Z152" s="161"/>
      <c r="AA152" s="166"/>
      <c r="AT152" s="167" t="s">
        <v>194</v>
      </c>
      <c r="AU152" s="167" t="s">
        <v>80</v>
      </c>
      <c r="AV152" s="10" t="s">
        <v>114</v>
      </c>
      <c r="AW152" s="10" t="s">
        <v>30</v>
      </c>
      <c r="AX152" s="10" t="s">
        <v>72</v>
      </c>
      <c r="AY152" s="167" t="s">
        <v>187</v>
      </c>
    </row>
    <row r="153" spans="2:65" s="10" customFormat="1" ht="16.5" customHeight="1">
      <c r="B153" s="160"/>
      <c r="C153" s="161"/>
      <c r="D153" s="161"/>
      <c r="E153" s="162" t="s">
        <v>250</v>
      </c>
      <c r="F153" s="213" t="s">
        <v>251</v>
      </c>
      <c r="G153" s="214"/>
      <c r="H153" s="214"/>
      <c r="I153" s="214"/>
      <c r="J153" s="161"/>
      <c r="K153" s="163">
        <v>12.72</v>
      </c>
      <c r="L153" s="161"/>
      <c r="M153" s="161"/>
      <c r="N153" s="161"/>
      <c r="O153" s="161"/>
      <c r="P153" s="161"/>
      <c r="Q153" s="161"/>
      <c r="R153" s="164"/>
      <c r="T153" s="165"/>
      <c r="U153" s="161"/>
      <c r="V153" s="161"/>
      <c r="W153" s="161"/>
      <c r="X153" s="161"/>
      <c r="Y153" s="161"/>
      <c r="Z153" s="161"/>
      <c r="AA153" s="166"/>
      <c r="AT153" s="167" t="s">
        <v>194</v>
      </c>
      <c r="AU153" s="167" t="s">
        <v>80</v>
      </c>
      <c r="AV153" s="10" t="s">
        <v>114</v>
      </c>
      <c r="AW153" s="10" t="s">
        <v>30</v>
      </c>
      <c r="AX153" s="10" t="s">
        <v>80</v>
      </c>
      <c r="AY153" s="167" t="s">
        <v>187</v>
      </c>
    </row>
    <row r="154" spans="2:65" s="1" customFormat="1" ht="25.5" customHeight="1">
      <c r="B154" s="32"/>
      <c r="C154" s="145" t="s">
        <v>252</v>
      </c>
      <c r="D154" s="145" t="s">
        <v>188</v>
      </c>
      <c r="E154" s="146" t="s">
        <v>253</v>
      </c>
      <c r="F154" s="217" t="s">
        <v>254</v>
      </c>
      <c r="G154" s="217"/>
      <c r="H154" s="217"/>
      <c r="I154" s="217"/>
      <c r="J154" s="147" t="s">
        <v>255</v>
      </c>
      <c r="K154" s="148">
        <v>122</v>
      </c>
      <c r="L154" s="218">
        <v>0</v>
      </c>
      <c r="M154" s="218"/>
      <c r="N154" s="218">
        <f>ROUND(L154*K154,2)</f>
        <v>0</v>
      </c>
      <c r="O154" s="218"/>
      <c r="P154" s="218"/>
      <c r="Q154" s="218"/>
      <c r="R154" s="34"/>
      <c r="T154" s="149" t="s">
        <v>19</v>
      </c>
      <c r="U154" s="41" t="s">
        <v>37</v>
      </c>
      <c r="V154" s="150">
        <v>0</v>
      </c>
      <c r="W154" s="150">
        <f>V154*K154</f>
        <v>0</v>
      </c>
      <c r="X154" s="150">
        <v>0</v>
      </c>
      <c r="Y154" s="150">
        <f>X154*K154</f>
        <v>0</v>
      </c>
      <c r="Z154" s="150">
        <v>0</v>
      </c>
      <c r="AA154" s="151">
        <f>Z154*K154</f>
        <v>0</v>
      </c>
      <c r="AR154" s="19" t="s">
        <v>186</v>
      </c>
      <c r="AT154" s="19" t="s">
        <v>188</v>
      </c>
      <c r="AU154" s="19" t="s">
        <v>80</v>
      </c>
      <c r="AY154" s="19" t="s">
        <v>187</v>
      </c>
      <c r="BE154" s="152">
        <f>IF(U154="základní",N154,0)</f>
        <v>0</v>
      </c>
      <c r="BF154" s="152">
        <f>IF(U154="snížená",N154,0)</f>
        <v>0</v>
      </c>
      <c r="BG154" s="152">
        <f>IF(U154="zákl. přenesená",N154,0)</f>
        <v>0</v>
      </c>
      <c r="BH154" s="152">
        <f>IF(U154="sníž. přenesená",N154,0)</f>
        <v>0</v>
      </c>
      <c r="BI154" s="152">
        <f>IF(U154="nulová",N154,0)</f>
        <v>0</v>
      </c>
      <c r="BJ154" s="19" t="s">
        <v>80</v>
      </c>
      <c r="BK154" s="152">
        <f>ROUND(L154*K154,2)</f>
        <v>0</v>
      </c>
      <c r="BL154" s="19" t="s">
        <v>186</v>
      </c>
      <c r="BM154" s="19" t="s">
        <v>256</v>
      </c>
    </row>
    <row r="155" spans="2:65" s="9" customFormat="1" ht="16.5" customHeight="1">
      <c r="B155" s="153"/>
      <c r="C155" s="154"/>
      <c r="D155" s="154"/>
      <c r="E155" s="155" t="s">
        <v>19</v>
      </c>
      <c r="F155" s="219" t="s">
        <v>257</v>
      </c>
      <c r="G155" s="220"/>
      <c r="H155" s="220"/>
      <c r="I155" s="220"/>
      <c r="J155" s="154"/>
      <c r="K155" s="155" t="s">
        <v>19</v>
      </c>
      <c r="L155" s="154"/>
      <c r="M155" s="154"/>
      <c r="N155" s="154"/>
      <c r="O155" s="154"/>
      <c r="P155" s="154"/>
      <c r="Q155" s="154"/>
      <c r="R155" s="156"/>
      <c r="T155" s="157"/>
      <c r="U155" s="154"/>
      <c r="V155" s="154"/>
      <c r="W155" s="154"/>
      <c r="X155" s="154"/>
      <c r="Y155" s="154"/>
      <c r="Z155" s="154"/>
      <c r="AA155" s="158"/>
      <c r="AT155" s="159" t="s">
        <v>194</v>
      </c>
      <c r="AU155" s="159" t="s">
        <v>80</v>
      </c>
      <c r="AV155" s="9" t="s">
        <v>80</v>
      </c>
      <c r="AW155" s="9" t="s">
        <v>30</v>
      </c>
      <c r="AX155" s="9" t="s">
        <v>72</v>
      </c>
      <c r="AY155" s="159" t="s">
        <v>187</v>
      </c>
    </row>
    <row r="156" spans="2:65" s="9" customFormat="1" ht="16.5" customHeight="1">
      <c r="B156" s="153"/>
      <c r="C156" s="154"/>
      <c r="D156" s="154"/>
      <c r="E156" s="155" t="s">
        <v>19</v>
      </c>
      <c r="F156" s="215" t="s">
        <v>204</v>
      </c>
      <c r="G156" s="216"/>
      <c r="H156" s="216"/>
      <c r="I156" s="216"/>
      <c r="J156" s="154"/>
      <c r="K156" s="155" t="s">
        <v>19</v>
      </c>
      <c r="L156" s="154"/>
      <c r="M156" s="154"/>
      <c r="N156" s="154"/>
      <c r="O156" s="154"/>
      <c r="P156" s="154"/>
      <c r="Q156" s="154"/>
      <c r="R156" s="156"/>
      <c r="T156" s="157"/>
      <c r="U156" s="154"/>
      <c r="V156" s="154"/>
      <c r="W156" s="154"/>
      <c r="X156" s="154"/>
      <c r="Y156" s="154"/>
      <c r="Z156" s="154"/>
      <c r="AA156" s="158"/>
      <c r="AT156" s="159" t="s">
        <v>194</v>
      </c>
      <c r="AU156" s="159" t="s">
        <v>80</v>
      </c>
      <c r="AV156" s="9" t="s">
        <v>80</v>
      </c>
      <c r="AW156" s="9" t="s">
        <v>30</v>
      </c>
      <c r="AX156" s="9" t="s">
        <v>72</v>
      </c>
      <c r="AY156" s="159" t="s">
        <v>187</v>
      </c>
    </row>
    <row r="157" spans="2:65" s="9" customFormat="1" ht="16.5" customHeight="1">
      <c r="B157" s="153"/>
      <c r="C157" s="154"/>
      <c r="D157" s="154"/>
      <c r="E157" s="155" t="s">
        <v>19</v>
      </c>
      <c r="F157" s="215" t="s">
        <v>258</v>
      </c>
      <c r="G157" s="216"/>
      <c r="H157" s="216"/>
      <c r="I157" s="216"/>
      <c r="J157" s="154"/>
      <c r="K157" s="155" t="s">
        <v>19</v>
      </c>
      <c r="L157" s="154"/>
      <c r="M157" s="154"/>
      <c r="N157" s="154"/>
      <c r="O157" s="154"/>
      <c r="P157" s="154"/>
      <c r="Q157" s="154"/>
      <c r="R157" s="156"/>
      <c r="T157" s="157"/>
      <c r="U157" s="154"/>
      <c r="V157" s="154"/>
      <c r="W157" s="154"/>
      <c r="X157" s="154"/>
      <c r="Y157" s="154"/>
      <c r="Z157" s="154"/>
      <c r="AA157" s="158"/>
      <c r="AT157" s="159" t="s">
        <v>194</v>
      </c>
      <c r="AU157" s="159" t="s">
        <v>80</v>
      </c>
      <c r="AV157" s="9" t="s">
        <v>80</v>
      </c>
      <c r="AW157" s="9" t="s">
        <v>30</v>
      </c>
      <c r="AX157" s="9" t="s">
        <v>72</v>
      </c>
      <c r="AY157" s="159" t="s">
        <v>187</v>
      </c>
    </row>
    <row r="158" spans="2:65" s="10" customFormat="1" ht="16.5" customHeight="1">
      <c r="B158" s="160"/>
      <c r="C158" s="161"/>
      <c r="D158" s="161"/>
      <c r="E158" s="162" t="s">
        <v>259</v>
      </c>
      <c r="F158" s="213" t="s">
        <v>260</v>
      </c>
      <c r="G158" s="214"/>
      <c r="H158" s="214"/>
      <c r="I158" s="214"/>
      <c r="J158" s="161"/>
      <c r="K158" s="163">
        <v>122</v>
      </c>
      <c r="L158" s="161"/>
      <c r="M158" s="161"/>
      <c r="N158" s="161"/>
      <c r="O158" s="161"/>
      <c r="P158" s="161"/>
      <c r="Q158" s="161"/>
      <c r="R158" s="164"/>
      <c r="T158" s="165"/>
      <c r="U158" s="161"/>
      <c r="V158" s="161"/>
      <c r="W158" s="161"/>
      <c r="X158" s="161"/>
      <c r="Y158" s="161"/>
      <c r="Z158" s="161"/>
      <c r="AA158" s="166"/>
      <c r="AT158" s="167" t="s">
        <v>194</v>
      </c>
      <c r="AU158" s="167" t="s">
        <v>80</v>
      </c>
      <c r="AV158" s="10" t="s">
        <v>114</v>
      </c>
      <c r="AW158" s="10" t="s">
        <v>30</v>
      </c>
      <c r="AX158" s="10" t="s">
        <v>72</v>
      </c>
      <c r="AY158" s="167" t="s">
        <v>187</v>
      </c>
    </row>
    <row r="159" spans="2:65" s="10" customFormat="1" ht="16.5" customHeight="1">
      <c r="B159" s="160"/>
      <c r="C159" s="161"/>
      <c r="D159" s="161"/>
      <c r="E159" s="162" t="s">
        <v>261</v>
      </c>
      <c r="F159" s="213" t="s">
        <v>262</v>
      </c>
      <c r="G159" s="214"/>
      <c r="H159" s="214"/>
      <c r="I159" s="214"/>
      <c r="J159" s="161"/>
      <c r="K159" s="163">
        <v>122</v>
      </c>
      <c r="L159" s="161"/>
      <c r="M159" s="161"/>
      <c r="N159" s="161"/>
      <c r="O159" s="161"/>
      <c r="P159" s="161"/>
      <c r="Q159" s="161"/>
      <c r="R159" s="164"/>
      <c r="T159" s="165"/>
      <c r="U159" s="161"/>
      <c r="V159" s="161"/>
      <c r="W159" s="161"/>
      <c r="X159" s="161"/>
      <c r="Y159" s="161"/>
      <c r="Z159" s="161"/>
      <c r="AA159" s="166"/>
      <c r="AT159" s="167" t="s">
        <v>194</v>
      </c>
      <c r="AU159" s="167" t="s">
        <v>80</v>
      </c>
      <c r="AV159" s="10" t="s">
        <v>114</v>
      </c>
      <c r="AW159" s="10" t="s">
        <v>30</v>
      </c>
      <c r="AX159" s="10" t="s">
        <v>80</v>
      </c>
      <c r="AY159" s="167" t="s">
        <v>187</v>
      </c>
    </row>
    <row r="160" spans="2:65" s="1" customFormat="1" ht="25.5" customHeight="1">
      <c r="B160" s="32"/>
      <c r="C160" s="145" t="s">
        <v>263</v>
      </c>
      <c r="D160" s="145" t="s">
        <v>188</v>
      </c>
      <c r="E160" s="146" t="s">
        <v>264</v>
      </c>
      <c r="F160" s="217" t="s">
        <v>265</v>
      </c>
      <c r="G160" s="217"/>
      <c r="H160" s="217"/>
      <c r="I160" s="217"/>
      <c r="J160" s="147" t="s">
        <v>235</v>
      </c>
      <c r="K160" s="148">
        <v>549</v>
      </c>
      <c r="L160" s="218">
        <v>0</v>
      </c>
      <c r="M160" s="218"/>
      <c r="N160" s="218">
        <f>ROUND(L160*K160,2)</f>
        <v>0</v>
      </c>
      <c r="O160" s="218"/>
      <c r="P160" s="218"/>
      <c r="Q160" s="218"/>
      <c r="R160" s="34"/>
      <c r="T160" s="149" t="s">
        <v>19</v>
      </c>
      <c r="U160" s="41" t="s">
        <v>37</v>
      </c>
      <c r="V160" s="150">
        <v>0</v>
      </c>
      <c r="W160" s="150">
        <f>V160*K160</f>
        <v>0</v>
      </c>
      <c r="X160" s="150">
        <v>0</v>
      </c>
      <c r="Y160" s="150">
        <f>X160*K160</f>
        <v>0</v>
      </c>
      <c r="Z160" s="150">
        <v>0</v>
      </c>
      <c r="AA160" s="151">
        <f>Z160*K160</f>
        <v>0</v>
      </c>
      <c r="AR160" s="19" t="s">
        <v>186</v>
      </c>
      <c r="AT160" s="19" t="s">
        <v>188</v>
      </c>
      <c r="AU160" s="19" t="s">
        <v>80</v>
      </c>
      <c r="AY160" s="19" t="s">
        <v>187</v>
      </c>
      <c r="BE160" s="152">
        <f>IF(U160="základní",N160,0)</f>
        <v>0</v>
      </c>
      <c r="BF160" s="152">
        <f>IF(U160="snížená",N160,0)</f>
        <v>0</v>
      </c>
      <c r="BG160" s="152">
        <f>IF(U160="zákl. přenesená",N160,0)</f>
        <v>0</v>
      </c>
      <c r="BH160" s="152">
        <f>IF(U160="sníž. přenesená",N160,0)</f>
        <v>0</v>
      </c>
      <c r="BI160" s="152">
        <f>IF(U160="nulová",N160,0)</f>
        <v>0</v>
      </c>
      <c r="BJ160" s="19" t="s">
        <v>80</v>
      </c>
      <c r="BK160" s="152">
        <f>ROUND(L160*K160,2)</f>
        <v>0</v>
      </c>
      <c r="BL160" s="19" t="s">
        <v>186</v>
      </c>
      <c r="BM160" s="19" t="s">
        <v>266</v>
      </c>
    </row>
    <row r="161" spans="2:65" s="9" customFormat="1" ht="16.5" customHeight="1">
      <c r="B161" s="153"/>
      <c r="C161" s="154"/>
      <c r="D161" s="154"/>
      <c r="E161" s="155" t="s">
        <v>19</v>
      </c>
      <c r="F161" s="219" t="s">
        <v>267</v>
      </c>
      <c r="G161" s="220"/>
      <c r="H161" s="220"/>
      <c r="I161" s="220"/>
      <c r="J161" s="154"/>
      <c r="K161" s="155" t="s">
        <v>19</v>
      </c>
      <c r="L161" s="154"/>
      <c r="M161" s="154"/>
      <c r="N161" s="154"/>
      <c r="O161" s="154"/>
      <c r="P161" s="154"/>
      <c r="Q161" s="154"/>
      <c r="R161" s="156"/>
      <c r="T161" s="157"/>
      <c r="U161" s="154"/>
      <c r="V161" s="154"/>
      <c r="W161" s="154"/>
      <c r="X161" s="154"/>
      <c r="Y161" s="154"/>
      <c r="Z161" s="154"/>
      <c r="AA161" s="158"/>
      <c r="AT161" s="159" t="s">
        <v>194</v>
      </c>
      <c r="AU161" s="159" t="s">
        <v>80</v>
      </c>
      <c r="AV161" s="9" t="s">
        <v>80</v>
      </c>
      <c r="AW161" s="9" t="s">
        <v>30</v>
      </c>
      <c r="AX161" s="9" t="s">
        <v>72</v>
      </c>
      <c r="AY161" s="159" t="s">
        <v>187</v>
      </c>
    </row>
    <row r="162" spans="2:65" s="9" customFormat="1" ht="16.5" customHeight="1">
      <c r="B162" s="153"/>
      <c r="C162" s="154"/>
      <c r="D162" s="154"/>
      <c r="E162" s="155" t="s">
        <v>19</v>
      </c>
      <c r="F162" s="215" t="s">
        <v>268</v>
      </c>
      <c r="G162" s="216"/>
      <c r="H162" s="216"/>
      <c r="I162" s="216"/>
      <c r="J162" s="154"/>
      <c r="K162" s="155" t="s">
        <v>19</v>
      </c>
      <c r="L162" s="154"/>
      <c r="M162" s="154"/>
      <c r="N162" s="154"/>
      <c r="O162" s="154"/>
      <c r="P162" s="154"/>
      <c r="Q162" s="154"/>
      <c r="R162" s="156"/>
      <c r="T162" s="157"/>
      <c r="U162" s="154"/>
      <c r="V162" s="154"/>
      <c r="W162" s="154"/>
      <c r="X162" s="154"/>
      <c r="Y162" s="154"/>
      <c r="Z162" s="154"/>
      <c r="AA162" s="158"/>
      <c r="AT162" s="159" t="s">
        <v>194</v>
      </c>
      <c r="AU162" s="159" t="s">
        <v>80</v>
      </c>
      <c r="AV162" s="9" t="s">
        <v>80</v>
      </c>
      <c r="AW162" s="9" t="s">
        <v>30</v>
      </c>
      <c r="AX162" s="9" t="s">
        <v>72</v>
      </c>
      <c r="AY162" s="159" t="s">
        <v>187</v>
      </c>
    </row>
    <row r="163" spans="2:65" s="9" customFormat="1" ht="25.5" customHeight="1">
      <c r="B163" s="153"/>
      <c r="C163" s="154"/>
      <c r="D163" s="154"/>
      <c r="E163" s="155" t="s">
        <v>19</v>
      </c>
      <c r="F163" s="215" t="s">
        <v>269</v>
      </c>
      <c r="G163" s="216"/>
      <c r="H163" s="216"/>
      <c r="I163" s="216"/>
      <c r="J163" s="154"/>
      <c r="K163" s="155" t="s">
        <v>19</v>
      </c>
      <c r="L163" s="154"/>
      <c r="M163" s="154"/>
      <c r="N163" s="154"/>
      <c r="O163" s="154"/>
      <c r="P163" s="154"/>
      <c r="Q163" s="154"/>
      <c r="R163" s="156"/>
      <c r="T163" s="157"/>
      <c r="U163" s="154"/>
      <c r="V163" s="154"/>
      <c r="W163" s="154"/>
      <c r="X163" s="154"/>
      <c r="Y163" s="154"/>
      <c r="Z163" s="154"/>
      <c r="AA163" s="158"/>
      <c r="AT163" s="159" t="s">
        <v>194</v>
      </c>
      <c r="AU163" s="159" t="s">
        <v>80</v>
      </c>
      <c r="AV163" s="9" t="s">
        <v>80</v>
      </c>
      <c r="AW163" s="9" t="s">
        <v>30</v>
      </c>
      <c r="AX163" s="9" t="s">
        <v>72</v>
      </c>
      <c r="AY163" s="159" t="s">
        <v>187</v>
      </c>
    </row>
    <row r="164" spans="2:65" s="10" customFormat="1" ht="16.5" customHeight="1">
      <c r="B164" s="160"/>
      <c r="C164" s="161"/>
      <c r="D164" s="161"/>
      <c r="E164" s="162" t="s">
        <v>270</v>
      </c>
      <c r="F164" s="213" t="s">
        <v>271</v>
      </c>
      <c r="G164" s="214"/>
      <c r="H164" s="214"/>
      <c r="I164" s="214"/>
      <c r="J164" s="161"/>
      <c r="K164" s="163">
        <v>549</v>
      </c>
      <c r="L164" s="161"/>
      <c r="M164" s="161"/>
      <c r="N164" s="161"/>
      <c r="O164" s="161"/>
      <c r="P164" s="161"/>
      <c r="Q164" s="161"/>
      <c r="R164" s="164"/>
      <c r="T164" s="165"/>
      <c r="U164" s="161"/>
      <c r="V164" s="161"/>
      <c r="W164" s="161"/>
      <c r="X164" s="161"/>
      <c r="Y164" s="161"/>
      <c r="Z164" s="161"/>
      <c r="AA164" s="166"/>
      <c r="AT164" s="167" t="s">
        <v>194</v>
      </c>
      <c r="AU164" s="167" t="s">
        <v>80</v>
      </c>
      <c r="AV164" s="10" t="s">
        <v>114</v>
      </c>
      <c r="AW164" s="10" t="s">
        <v>30</v>
      </c>
      <c r="AX164" s="10" t="s">
        <v>72</v>
      </c>
      <c r="AY164" s="167" t="s">
        <v>187</v>
      </c>
    </row>
    <row r="165" spans="2:65" s="10" customFormat="1" ht="16.5" customHeight="1">
      <c r="B165" s="160"/>
      <c r="C165" s="161"/>
      <c r="D165" s="161"/>
      <c r="E165" s="162" t="s">
        <v>272</v>
      </c>
      <c r="F165" s="213" t="s">
        <v>273</v>
      </c>
      <c r="G165" s="214"/>
      <c r="H165" s="214"/>
      <c r="I165" s="214"/>
      <c r="J165" s="161"/>
      <c r="K165" s="163">
        <v>549</v>
      </c>
      <c r="L165" s="161"/>
      <c r="M165" s="161"/>
      <c r="N165" s="161"/>
      <c r="O165" s="161"/>
      <c r="P165" s="161"/>
      <c r="Q165" s="161"/>
      <c r="R165" s="164"/>
      <c r="T165" s="165"/>
      <c r="U165" s="161"/>
      <c r="V165" s="161"/>
      <c r="W165" s="161"/>
      <c r="X165" s="161"/>
      <c r="Y165" s="161"/>
      <c r="Z165" s="161"/>
      <c r="AA165" s="166"/>
      <c r="AT165" s="167" t="s">
        <v>194</v>
      </c>
      <c r="AU165" s="167" t="s">
        <v>80</v>
      </c>
      <c r="AV165" s="10" t="s">
        <v>114</v>
      </c>
      <c r="AW165" s="10" t="s">
        <v>30</v>
      </c>
      <c r="AX165" s="10" t="s">
        <v>80</v>
      </c>
      <c r="AY165" s="167" t="s">
        <v>187</v>
      </c>
    </row>
    <row r="166" spans="2:65" s="1" customFormat="1" ht="25.5" customHeight="1">
      <c r="B166" s="32"/>
      <c r="C166" s="145" t="s">
        <v>274</v>
      </c>
      <c r="D166" s="145" t="s">
        <v>188</v>
      </c>
      <c r="E166" s="146" t="s">
        <v>275</v>
      </c>
      <c r="F166" s="217" t="s">
        <v>276</v>
      </c>
      <c r="G166" s="217"/>
      <c r="H166" s="217"/>
      <c r="I166" s="217"/>
      <c r="J166" s="147" t="s">
        <v>201</v>
      </c>
      <c r="K166" s="148">
        <v>230.7</v>
      </c>
      <c r="L166" s="218">
        <v>0</v>
      </c>
      <c r="M166" s="218"/>
      <c r="N166" s="218">
        <f>ROUND(L166*K166,2)</f>
        <v>0</v>
      </c>
      <c r="O166" s="218"/>
      <c r="P166" s="218"/>
      <c r="Q166" s="218"/>
      <c r="R166" s="34"/>
      <c r="T166" s="149" t="s">
        <v>19</v>
      </c>
      <c r="U166" s="41" t="s">
        <v>37</v>
      </c>
      <c r="V166" s="150">
        <v>0</v>
      </c>
      <c r="W166" s="150">
        <f>V166*K166</f>
        <v>0</v>
      </c>
      <c r="X166" s="150">
        <v>0</v>
      </c>
      <c r="Y166" s="150">
        <f>X166*K166</f>
        <v>0</v>
      </c>
      <c r="Z166" s="150">
        <v>0</v>
      </c>
      <c r="AA166" s="151">
        <f>Z166*K166</f>
        <v>0</v>
      </c>
      <c r="AR166" s="19" t="s">
        <v>186</v>
      </c>
      <c r="AT166" s="19" t="s">
        <v>188</v>
      </c>
      <c r="AU166" s="19" t="s">
        <v>80</v>
      </c>
      <c r="AY166" s="19" t="s">
        <v>187</v>
      </c>
      <c r="BE166" s="152">
        <f>IF(U166="základní",N166,0)</f>
        <v>0</v>
      </c>
      <c r="BF166" s="152">
        <f>IF(U166="snížená",N166,0)</f>
        <v>0</v>
      </c>
      <c r="BG166" s="152">
        <f>IF(U166="zákl. přenesená",N166,0)</f>
        <v>0</v>
      </c>
      <c r="BH166" s="152">
        <f>IF(U166="sníž. přenesená",N166,0)</f>
        <v>0</v>
      </c>
      <c r="BI166" s="152">
        <f>IF(U166="nulová",N166,0)</f>
        <v>0</v>
      </c>
      <c r="BJ166" s="19" t="s">
        <v>80</v>
      </c>
      <c r="BK166" s="152">
        <f>ROUND(L166*K166,2)</f>
        <v>0</v>
      </c>
      <c r="BL166" s="19" t="s">
        <v>186</v>
      </c>
      <c r="BM166" s="19" t="s">
        <v>277</v>
      </c>
    </row>
    <row r="167" spans="2:65" s="9" customFormat="1" ht="16.5" customHeight="1">
      <c r="B167" s="153"/>
      <c r="C167" s="154"/>
      <c r="D167" s="154"/>
      <c r="E167" s="155" t="s">
        <v>19</v>
      </c>
      <c r="F167" s="219" t="s">
        <v>278</v>
      </c>
      <c r="G167" s="220"/>
      <c r="H167" s="220"/>
      <c r="I167" s="220"/>
      <c r="J167" s="154"/>
      <c r="K167" s="155" t="s">
        <v>19</v>
      </c>
      <c r="L167" s="154"/>
      <c r="M167" s="154"/>
      <c r="N167" s="154"/>
      <c r="O167" s="154"/>
      <c r="P167" s="154"/>
      <c r="Q167" s="154"/>
      <c r="R167" s="156"/>
      <c r="T167" s="157"/>
      <c r="U167" s="154"/>
      <c r="V167" s="154"/>
      <c r="W167" s="154"/>
      <c r="X167" s="154"/>
      <c r="Y167" s="154"/>
      <c r="Z167" s="154"/>
      <c r="AA167" s="158"/>
      <c r="AT167" s="159" t="s">
        <v>194</v>
      </c>
      <c r="AU167" s="159" t="s">
        <v>80</v>
      </c>
      <c r="AV167" s="9" t="s">
        <v>80</v>
      </c>
      <c r="AW167" s="9" t="s">
        <v>30</v>
      </c>
      <c r="AX167" s="9" t="s">
        <v>72</v>
      </c>
      <c r="AY167" s="159" t="s">
        <v>187</v>
      </c>
    </row>
    <row r="168" spans="2:65" s="9" customFormat="1" ht="16.5" customHeight="1">
      <c r="B168" s="153"/>
      <c r="C168" s="154"/>
      <c r="D168" s="154"/>
      <c r="E168" s="155" t="s">
        <v>19</v>
      </c>
      <c r="F168" s="215" t="s">
        <v>279</v>
      </c>
      <c r="G168" s="216"/>
      <c r="H168" s="216"/>
      <c r="I168" s="216"/>
      <c r="J168" s="154"/>
      <c r="K168" s="155" t="s">
        <v>19</v>
      </c>
      <c r="L168" s="154"/>
      <c r="M168" s="154"/>
      <c r="N168" s="154"/>
      <c r="O168" s="154"/>
      <c r="P168" s="154"/>
      <c r="Q168" s="154"/>
      <c r="R168" s="156"/>
      <c r="T168" s="157"/>
      <c r="U168" s="154"/>
      <c r="V168" s="154"/>
      <c r="W168" s="154"/>
      <c r="X168" s="154"/>
      <c r="Y168" s="154"/>
      <c r="Z168" s="154"/>
      <c r="AA168" s="158"/>
      <c r="AT168" s="159" t="s">
        <v>194</v>
      </c>
      <c r="AU168" s="159" t="s">
        <v>80</v>
      </c>
      <c r="AV168" s="9" t="s">
        <v>80</v>
      </c>
      <c r="AW168" s="9" t="s">
        <v>30</v>
      </c>
      <c r="AX168" s="9" t="s">
        <v>72</v>
      </c>
      <c r="AY168" s="159" t="s">
        <v>187</v>
      </c>
    </row>
    <row r="169" spans="2:65" s="9" customFormat="1" ht="16.5" customHeight="1">
      <c r="B169" s="153"/>
      <c r="C169" s="154"/>
      <c r="D169" s="154"/>
      <c r="E169" s="155" t="s">
        <v>19</v>
      </c>
      <c r="F169" s="215" t="s">
        <v>205</v>
      </c>
      <c r="G169" s="216"/>
      <c r="H169" s="216"/>
      <c r="I169" s="216"/>
      <c r="J169" s="154"/>
      <c r="K169" s="155" t="s">
        <v>19</v>
      </c>
      <c r="L169" s="154"/>
      <c r="M169" s="154"/>
      <c r="N169" s="154"/>
      <c r="O169" s="154"/>
      <c r="P169" s="154"/>
      <c r="Q169" s="154"/>
      <c r="R169" s="156"/>
      <c r="T169" s="157"/>
      <c r="U169" s="154"/>
      <c r="V169" s="154"/>
      <c r="W169" s="154"/>
      <c r="X169" s="154"/>
      <c r="Y169" s="154"/>
      <c r="Z169" s="154"/>
      <c r="AA169" s="158"/>
      <c r="AT169" s="159" t="s">
        <v>194</v>
      </c>
      <c r="AU169" s="159" t="s">
        <v>80</v>
      </c>
      <c r="AV169" s="9" t="s">
        <v>80</v>
      </c>
      <c r="AW169" s="9" t="s">
        <v>30</v>
      </c>
      <c r="AX169" s="9" t="s">
        <v>72</v>
      </c>
      <c r="AY169" s="159" t="s">
        <v>187</v>
      </c>
    </row>
    <row r="170" spans="2:65" s="9" customFormat="1" ht="16.5" customHeight="1">
      <c r="B170" s="153"/>
      <c r="C170" s="154"/>
      <c r="D170" s="154"/>
      <c r="E170" s="155" t="s">
        <v>19</v>
      </c>
      <c r="F170" s="215" t="s">
        <v>280</v>
      </c>
      <c r="G170" s="216"/>
      <c r="H170" s="216"/>
      <c r="I170" s="216"/>
      <c r="J170" s="154"/>
      <c r="K170" s="155" t="s">
        <v>19</v>
      </c>
      <c r="L170" s="154"/>
      <c r="M170" s="154"/>
      <c r="N170" s="154"/>
      <c r="O170" s="154"/>
      <c r="P170" s="154"/>
      <c r="Q170" s="154"/>
      <c r="R170" s="156"/>
      <c r="T170" s="157"/>
      <c r="U170" s="154"/>
      <c r="V170" s="154"/>
      <c r="W170" s="154"/>
      <c r="X170" s="154"/>
      <c r="Y170" s="154"/>
      <c r="Z170" s="154"/>
      <c r="AA170" s="158"/>
      <c r="AT170" s="159" t="s">
        <v>194</v>
      </c>
      <c r="AU170" s="159" t="s">
        <v>80</v>
      </c>
      <c r="AV170" s="9" t="s">
        <v>80</v>
      </c>
      <c r="AW170" s="9" t="s">
        <v>30</v>
      </c>
      <c r="AX170" s="9" t="s">
        <v>72</v>
      </c>
      <c r="AY170" s="159" t="s">
        <v>187</v>
      </c>
    </row>
    <row r="171" spans="2:65" s="10" customFormat="1" ht="16.5" customHeight="1">
      <c r="B171" s="160"/>
      <c r="C171" s="161"/>
      <c r="D171" s="161"/>
      <c r="E171" s="162" t="s">
        <v>281</v>
      </c>
      <c r="F171" s="213" t="s">
        <v>282</v>
      </c>
      <c r="G171" s="214"/>
      <c r="H171" s="214"/>
      <c r="I171" s="214"/>
      <c r="J171" s="161"/>
      <c r="K171" s="163">
        <v>225.73</v>
      </c>
      <c r="L171" s="161"/>
      <c r="M171" s="161"/>
      <c r="N171" s="161"/>
      <c r="O171" s="161"/>
      <c r="P171" s="161"/>
      <c r="Q171" s="161"/>
      <c r="R171" s="164"/>
      <c r="T171" s="165"/>
      <c r="U171" s="161"/>
      <c r="V171" s="161"/>
      <c r="W171" s="161"/>
      <c r="X171" s="161"/>
      <c r="Y171" s="161"/>
      <c r="Z171" s="161"/>
      <c r="AA171" s="166"/>
      <c r="AT171" s="167" t="s">
        <v>194</v>
      </c>
      <c r="AU171" s="167" t="s">
        <v>80</v>
      </c>
      <c r="AV171" s="10" t="s">
        <v>114</v>
      </c>
      <c r="AW171" s="10" t="s">
        <v>30</v>
      </c>
      <c r="AX171" s="10" t="s">
        <v>72</v>
      </c>
      <c r="AY171" s="167" t="s">
        <v>187</v>
      </c>
    </row>
    <row r="172" spans="2:65" s="9" customFormat="1" ht="16.5" customHeight="1">
      <c r="B172" s="153"/>
      <c r="C172" s="154"/>
      <c r="D172" s="154"/>
      <c r="E172" s="155" t="s">
        <v>19</v>
      </c>
      <c r="F172" s="215" t="s">
        <v>283</v>
      </c>
      <c r="G172" s="216"/>
      <c r="H172" s="216"/>
      <c r="I172" s="216"/>
      <c r="J172" s="154"/>
      <c r="K172" s="155" t="s">
        <v>19</v>
      </c>
      <c r="L172" s="154"/>
      <c r="M172" s="154"/>
      <c r="N172" s="154"/>
      <c r="O172" s="154"/>
      <c r="P172" s="154"/>
      <c r="Q172" s="154"/>
      <c r="R172" s="156"/>
      <c r="T172" s="157"/>
      <c r="U172" s="154"/>
      <c r="V172" s="154"/>
      <c r="W172" s="154"/>
      <c r="X172" s="154"/>
      <c r="Y172" s="154"/>
      <c r="Z172" s="154"/>
      <c r="AA172" s="158"/>
      <c r="AT172" s="159" t="s">
        <v>194</v>
      </c>
      <c r="AU172" s="159" t="s">
        <v>80</v>
      </c>
      <c r="AV172" s="9" t="s">
        <v>80</v>
      </c>
      <c r="AW172" s="9" t="s">
        <v>30</v>
      </c>
      <c r="AX172" s="9" t="s">
        <v>72</v>
      </c>
      <c r="AY172" s="159" t="s">
        <v>187</v>
      </c>
    </row>
    <row r="173" spans="2:65" s="10" customFormat="1" ht="16.5" customHeight="1">
      <c r="B173" s="160"/>
      <c r="C173" s="161"/>
      <c r="D173" s="161"/>
      <c r="E173" s="162" t="s">
        <v>125</v>
      </c>
      <c r="F173" s="213" t="s">
        <v>284</v>
      </c>
      <c r="G173" s="214"/>
      <c r="H173" s="214"/>
      <c r="I173" s="214"/>
      <c r="J173" s="161"/>
      <c r="K173" s="163">
        <v>4.97</v>
      </c>
      <c r="L173" s="161"/>
      <c r="M173" s="161"/>
      <c r="N173" s="161"/>
      <c r="O173" s="161"/>
      <c r="P173" s="161"/>
      <c r="Q173" s="161"/>
      <c r="R173" s="164"/>
      <c r="T173" s="165"/>
      <c r="U173" s="161"/>
      <c r="V173" s="161"/>
      <c r="W173" s="161"/>
      <c r="X173" s="161"/>
      <c r="Y173" s="161"/>
      <c r="Z173" s="161"/>
      <c r="AA173" s="166"/>
      <c r="AT173" s="167" t="s">
        <v>194</v>
      </c>
      <c r="AU173" s="167" t="s">
        <v>80</v>
      </c>
      <c r="AV173" s="10" t="s">
        <v>114</v>
      </c>
      <c r="AW173" s="10" t="s">
        <v>30</v>
      </c>
      <c r="AX173" s="10" t="s">
        <v>72</v>
      </c>
      <c r="AY173" s="167" t="s">
        <v>187</v>
      </c>
    </row>
    <row r="174" spans="2:65" s="10" customFormat="1" ht="16.5" customHeight="1">
      <c r="B174" s="160"/>
      <c r="C174" s="161"/>
      <c r="D174" s="161"/>
      <c r="E174" s="162" t="s">
        <v>285</v>
      </c>
      <c r="F174" s="213" t="s">
        <v>286</v>
      </c>
      <c r="G174" s="214"/>
      <c r="H174" s="214"/>
      <c r="I174" s="214"/>
      <c r="J174" s="161"/>
      <c r="K174" s="163">
        <v>230.7</v>
      </c>
      <c r="L174" s="161"/>
      <c r="M174" s="161"/>
      <c r="N174" s="161"/>
      <c r="O174" s="161"/>
      <c r="P174" s="161"/>
      <c r="Q174" s="161"/>
      <c r="R174" s="164"/>
      <c r="T174" s="165"/>
      <c r="U174" s="161"/>
      <c r="V174" s="161"/>
      <c r="W174" s="161"/>
      <c r="X174" s="161"/>
      <c r="Y174" s="161"/>
      <c r="Z174" s="161"/>
      <c r="AA174" s="166"/>
      <c r="AT174" s="167" t="s">
        <v>194</v>
      </c>
      <c r="AU174" s="167" t="s">
        <v>80</v>
      </c>
      <c r="AV174" s="10" t="s">
        <v>114</v>
      </c>
      <c r="AW174" s="10" t="s">
        <v>30</v>
      </c>
      <c r="AX174" s="10" t="s">
        <v>80</v>
      </c>
      <c r="AY174" s="167" t="s">
        <v>187</v>
      </c>
    </row>
    <row r="175" spans="2:65" s="1" customFormat="1" ht="25.5" customHeight="1">
      <c r="B175" s="32"/>
      <c r="C175" s="145" t="s">
        <v>287</v>
      </c>
      <c r="D175" s="145" t="s">
        <v>188</v>
      </c>
      <c r="E175" s="146" t="s">
        <v>288</v>
      </c>
      <c r="F175" s="217" t="s">
        <v>289</v>
      </c>
      <c r="G175" s="217"/>
      <c r="H175" s="217"/>
      <c r="I175" s="217"/>
      <c r="J175" s="147" t="s">
        <v>201</v>
      </c>
      <c r="K175" s="148">
        <v>147.6</v>
      </c>
      <c r="L175" s="218">
        <v>0</v>
      </c>
      <c r="M175" s="218"/>
      <c r="N175" s="218">
        <f>ROUND(L175*K175,2)</f>
        <v>0</v>
      </c>
      <c r="O175" s="218"/>
      <c r="P175" s="218"/>
      <c r="Q175" s="218"/>
      <c r="R175" s="34"/>
      <c r="T175" s="149" t="s">
        <v>19</v>
      </c>
      <c r="U175" s="41" t="s">
        <v>37</v>
      </c>
      <c r="V175" s="150">
        <v>0</v>
      </c>
      <c r="W175" s="150">
        <f>V175*K175</f>
        <v>0</v>
      </c>
      <c r="X175" s="150">
        <v>0</v>
      </c>
      <c r="Y175" s="150">
        <f>X175*K175</f>
        <v>0</v>
      </c>
      <c r="Z175" s="150">
        <v>0</v>
      </c>
      <c r="AA175" s="151">
        <f>Z175*K175</f>
        <v>0</v>
      </c>
      <c r="AR175" s="19" t="s">
        <v>186</v>
      </c>
      <c r="AT175" s="19" t="s">
        <v>188</v>
      </c>
      <c r="AU175" s="19" t="s">
        <v>80</v>
      </c>
      <c r="AY175" s="19" t="s">
        <v>187</v>
      </c>
      <c r="BE175" s="152">
        <f>IF(U175="základní",N175,0)</f>
        <v>0</v>
      </c>
      <c r="BF175" s="152">
        <f>IF(U175="snížená",N175,0)</f>
        <v>0</v>
      </c>
      <c r="BG175" s="152">
        <f>IF(U175="zákl. přenesená",N175,0)</f>
        <v>0</v>
      </c>
      <c r="BH175" s="152">
        <f>IF(U175="sníž. přenesená",N175,0)</f>
        <v>0</v>
      </c>
      <c r="BI175" s="152">
        <f>IF(U175="nulová",N175,0)</f>
        <v>0</v>
      </c>
      <c r="BJ175" s="19" t="s">
        <v>80</v>
      </c>
      <c r="BK175" s="152">
        <f>ROUND(L175*K175,2)</f>
        <v>0</v>
      </c>
      <c r="BL175" s="19" t="s">
        <v>186</v>
      </c>
      <c r="BM175" s="19" t="s">
        <v>290</v>
      </c>
    </row>
    <row r="176" spans="2:65" s="9" customFormat="1" ht="16.5" customHeight="1">
      <c r="B176" s="153"/>
      <c r="C176" s="154"/>
      <c r="D176" s="154"/>
      <c r="E176" s="155" t="s">
        <v>19</v>
      </c>
      <c r="F176" s="219" t="s">
        <v>291</v>
      </c>
      <c r="G176" s="220"/>
      <c r="H176" s="220"/>
      <c r="I176" s="220"/>
      <c r="J176" s="154"/>
      <c r="K176" s="155" t="s">
        <v>19</v>
      </c>
      <c r="L176" s="154"/>
      <c r="M176" s="154"/>
      <c r="N176" s="154"/>
      <c r="O176" s="154"/>
      <c r="P176" s="154"/>
      <c r="Q176" s="154"/>
      <c r="R176" s="156"/>
      <c r="T176" s="157"/>
      <c r="U176" s="154"/>
      <c r="V176" s="154"/>
      <c r="W176" s="154"/>
      <c r="X176" s="154"/>
      <c r="Y176" s="154"/>
      <c r="Z176" s="154"/>
      <c r="AA176" s="158"/>
      <c r="AT176" s="159" t="s">
        <v>194</v>
      </c>
      <c r="AU176" s="159" t="s">
        <v>80</v>
      </c>
      <c r="AV176" s="9" t="s">
        <v>80</v>
      </c>
      <c r="AW176" s="9" t="s">
        <v>30</v>
      </c>
      <c r="AX176" s="9" t="s">
        <v>72</v>
      </c>
      <c r="AY176" s="159" t="s">
        <v>187</v>
      </c>
    </row>
    <row r="177" spans="2:65" s="9" customFormat="1" ht="16.5" customHeight="1">
      <c r="B177" s="153"/>
      <c r="C177" s="154"/>
      <c r="D177" s="154"/>
      <c r="E177" s="155" t="s">
        <v>19</v>
      </c>
      <c r="F177" s="215" t="s">
        <v>204</v>
      </c>
      <c r="G177" s="216"/>
      <c r="H177" s="216"/>
      <c r="I177" s="216"/>
      <c r="J177" s="154"/>
      <c r="K177" s="155" t="s">
        <v>19</v>
      </c>
      <c r="L177" s="154"/>
      <c r="M177" s="154"/>
      <c r="N177" s="154"/>
      <c r="O177" s="154"/>
      <c r="P177" s="154"/>
      <c r="Q177" s="154"/>
      <c r="R177" s="156"/>
      <c r="T177" s="157"/>
      <c r="U177" s="154"/>
      <c r="V177" s="154"/>
      <c r="W177" s="154"/>
      <c r="X177" s="154"/>
      <c r="Y177" s="154"/>
      <c r="Z177" s="154"/>
      <c r="AA177" s="158"/>
      <c r="AT177" s="159" t="s">
        <v>194</v>
      </c>
      <c r="AU177" s="159" t="s">
        <v>80</v>
      </c>
      <c r="AV177" s="9" t="s">
        <v>80</v>
      </c>
      <c r="AW177" s="9" t="s">
        <v>30</v>
      </c>
      <c r="AX177" s="9" t="s">
        <v>72</v>
      </c>
      <c r="AY177" s="159" t="s">
        <v>187</v>
      </c>
    </row>
    <row r="178" spans="2:65" s="9" customFormat="1" ht="16.5" customHeight="1">
      <c r="B178" s="153"/>
      <c r="C178" s="154"/>
      <c r="D178" s="154"/>
      <c r="E178" s="155" t="s">
        <v>19</v>
      </c>
      <c r="F178" s="215" t="s">
        <v>292</v>
      </c>
      <c r="G178" s="216"/>
      <c r="H178" s="216"/>
      <c r="I178" s="216"/>
      <c r="J178" s="154"/>
      <c r="K178" s="155" t="s">
        <v>19</v>
      </c>
      <c r="L178" s="154"/>
      <c r="M178" s="154"/>
      <c r="N178" s="154"/>
      <c r="O178" s="154"/>
      <c r="P178" s="154"/>
      <c r="Q178" s="154"/>
      <c r="R178" s="156"/>
      <c r="T178" s="157"/>
      <c r="U178" s="154"/>
      <c r="V178" s="154"/>
      <c r="W178" s="154"/>
      <c r="X178" s="154"/>
      <c r="Y178" s="154"/>
      <c r="Z178" s="154"/>
      <c r="AA178" s="158"/>
      <c r="AT178" s="159" t="s">
        <v>194</v>
      </c>
      <c r="AU178" s="159" t="s">
        <v>80</v>
      </c>
      <c r="AV178" s="9" t="s">
        <v>80</v>
      </c>
      <c r="AW178" s="9" t="s">
        <v>30</v>
      </c>
      <c r="AX178" s="9" t="s">
        <v>72</v>
      </c>
      <c r="AY178" s="159" t="s">
        <v>187</v>
      </c>
    </row>
    <row r="179" spans="2:65" s="9" customFormat="1" ht="16.5" customHeight="1">
      <c r="B179" s="153"/>
      <c r="C179" s="154"/>
      <c r="D179" s="154"/>
      <c r="E179" s="155" t="s">
        <v>19</v>
      </c>
      <c r="F179" s="215" t="s">
        <v>293</v>
      </c>
      <c r="G179" s="216"/>
      <c r="H179" s="216"/>
      <c r="I179" s="216"/>
      <c r="J179" s="154"/>
      <c r="K179" s="155" t="s">
        <v>19</v>
      </c>
      <c r="L179" s="154"/>
      <c r="M179" s="154"/>
      <c r="N179" s="154"/>
      <c r="O179" s="154"/>
      <c r="P179" s="154"/>
      <c r="Q179" s="154"/>
      <c r="R179" s="156"/>
      <c r="T179" s="157"/>
      <c r="U179" s="154"/>
      <c r="V179" s="154"/>
      <c r="W179" s="154"/>
      <c r="X179" s="154"/>
      <c r="Y179" s="154"/>
      <c r="Z179" s="154"/>
      <c r="AA179" s="158"/>
      <c r="AT179" s="159" t="s">
        <v>194</v>
      </c>
      <c r="AU179" s="159" t="s">
        <v>80</v>
      </c>
      <c r="AV179" s="9" t="s">
        <v>80</v>
      </c>
      <c r="AW179" s="9" t="s">
        <v>30</v>
      </c>
      <c r="AX179" s="9" t="s">
        <v>72</v>
      </c>
      <c r="AY179" s="159" t="s">
        <v>187</v>
      </c>
    </row>
    <row r="180" spans="2:65" s="10" customFormat="1" ht="16.5" customHeight="1">
      <c r="B180" s="160"/>
      <c r="C180" s="161"/>
      <c r="D180" s="161"/>
      <c r="E180" s="162" t="s">
        <v>294</v>
      </c>
      <c r="F180" s="213" t="s">
        <v>295</v>
      </c>
      <c r="G180" s="214"/>
      <c r="H180" s="214"/>
      <c r="I180" s="214"/>
      <c r="J180" s="161"/>
      <c r="K180" s="163">
        <v>32.4</v>
      </c>
      <c r="L180" s="161"/>
      <c r="M180" s="161"/>
      <c r="N180" s="161"/>
      <c r="O180" s="161"/>
      <c r="P180" s="161"/>
      <c r="Q180" s="161"/>
      <c r="R180" s="164"/>
      <c r="T180" s="165"/>
      <c r="U180" s="161"/>
      <c r="V180" s="161"/>
      <c r="W180" s="161"/>
      <c r="X180" s="161"/>
      <c r="Y180" s="161"/>
      <c r="Z180" s="161"/>
      <c r="AA180" s="166"/>
      <c r="AT180" s="167" t="s">
        <v>194</v>
      </c>
      <c r="AU180" s="167" t="s">
        <v>80</v>
      </c>
      <c r="AV180" s="10" t="s">
        <v>114</v>
      </c>
      <c r="AW180" s="10" t="s">
        <v>30</v>
      </c>
      <c r="AX180" s="10" t="s">
        <v>72</v>
      </c>
      <c r="AY180" s="167" t="s">
        <v>187</v>
      </c>
    </row>
    <row r="181" spans="2:65" s="9" customFormat="1" ht="16.5" customHeight="1">
      <c r="B181" s="153"/>
      <c r="C181" s="154"/>
      <c r="D181" s="154"/>
      <c r="E181" s="155" t="s">
        <v>19</v>
      </c>
      <c r="F181" s="215" t="s">
        <v>296</v>
      </c>
      <c r="G181" s="216"/>
      <c r="H181" s="216"/>
      <c r="I181" s="216"/>
      <c r="J181" s="154"/>
      <c r="K181" s="155" t="s">
        <v>19</v>
      </c>
      <c r="L181" s="154"/>
      <c r="M181" s="154"/>
      <c r="N181" s="154"/>
      <c r="O181" s="154"/>
      <c r="P181" s="154"/>
      <c r="Q181" s="154"/>
      <c r="R181" s="156"/>
      <c r="T181" s="157"/>
      <c r="U181" s="154"/>
      <c r="V181" s="154"/>
      <c r="W181" s="154"/>
      <c r="X181" s="154"/>
      <c r="Y181" s="154"/>
      <c r="Z181" s="154"/>
      <c r="AA181" s="158"/>
      <c r="AT181" s="159" t="s">
        <v>194</v>
      </c>
      <c r="AU181" s="159" t="s">
        <v>80</v>
      </c>
      <c r="AV181" s="9" t="s">
        <v>80</v>
      </c>
      <c r="AW181" s="9" t="s">
        <v>30</v>
      </c>
      <c r="AX181" s="9" t="s">
        <v>72</v>
      </c>
      <c r="AY181" s="159" t="s">
        <v>187</v>
      </c>
    </row>
    <row r="182" spans="2:65" s="10" customFormat="1" ht="16.5" customHeight="1">
      <c r="B182" s="160"/>
      <c r="C182" s="161"/>
      <c r="D182" s="161"/>
      <c r="E182" s="162" t="s">
        <v>116</v>
      </c>
      <c r="F182" s="213" t="s">
        <v>297</v>
      </c>
      <c r="G182" s="214"/>
      <c r="H182" s="214"/>
      <c r="I182" s="214"/>
      <c r="J182" s="161"/>
      <c r="K182" s="163">
        <v>57.6</v>
      </c>
      <c r="L182" s="161"/>
      <c r="M182" s="161"/>
      <c r="N182" s="161"/>
      <c r="O182" s="161"/>
      <c r="P182" s="161"/>
      <c r="Q182" s="161"/>
      <c r="R182" s="164"/>
      <c r="T182" s="165"/>
      <c r="U182" s="161"/>
      <c r="V182" s="161"/>
      <c r="W182" s="161"/>
      <c r="X182" s="161"/>
      <c r="Y182" s="161"/>
      <c r="Z182" s="161"/>
      <c r="AA182" s="166"/>
      <c r="AT182" s="167" t="s">
        <v>194</v>
      </c>
      <c r="AU182" s="167" t="s">
        <v>80</v>
      </c>
      <c r="AV182" s="10" t="s">
        <v>114</v>
      </c>
      <c r="AW182" s="10" t="s">
        <v>30</v>
      </c>
      <c r="AX182" s="10" t="s">
        <v>72</v>
      </c>
      <c r="AY182" s="167" t="s">
        <v>187</v>
      </c>
    </row>
    <row r="183" spans="2:65" s="9" customFormat="1" ht="16.5" customHeight="1">
      <c r="B183" s="153"/>
      <c r="C183" s="154"/>
      <c r="D183" s="154"/>
      <c r="E183" s="155" t="s">
        <v>19</v>
      </c>
      <c r="F183" s="215" t="s">
        <v>298</v>
      </c>
      <c r="G183" s="216"/>
      <c r="H183" s="216"/>
      <c r="I183" s="216"/>
      <c r="J183" s="154"/>
      <c r="K183" s="155" t="s">
        <v>19</v>
      </c>
      <c r="L183" s="154"/>
      <c r="M183" s="154"/>
      <c r="N183" s="154"/>
      <c r="O183" s="154"/>
      <c r="P183" s="154"/>
      <c r="Q183" s="154"/>
      <c r="R183" s="156"/>
      <c r="T183" s="157"/>
      <c r="U183" s="154"/>
      <c r="V183" s="154"/>
      <c r="W183" s="154"/>
      <c r="X183" s="154"/>
      <c r="Y183" s="154"/>
      <c r="Z183" s="154"/>
      <c r="AA183" s="158"/>
      <c r="AT183" s="159" t="s">
        <v>194</v>
      </c>
      <c r="AU183" s="159" t="s">
        <v>80</v>
      </c>
      <c r="AV183" s="9" t="s">
        <v>80</v>
      </c>
      <c r="AW183" s="9" t="s">
        <v>30</v>
      </c>
      <c r="AX183" s="9" t="s">
        <v>72</v>
      </c>
      <c r="AY183" s="159" t="s">
        <v>187</v>
      </c>
    </row>
    <row r="184" spans="2:65" s="10" customFormat="1" ht="16.5" customHeight="1">
      <c r="B184" s="160"/>
      <c r="C184" s="161"/>
      <c r="D184" s="161"/>
      <c r="E184" s="162" t="s">
        <v>119</v>
      </c>
      <c r="F184" s="213" t="s">
        <v>297</v>
      </c>
      <c r="G184" s="214"/>
      <c r="H184" s="214"/>
      <c r="I184" s="214"/>
      <c r="J184" s="161"/>
      <c r="K184" s="163">
        <v>57.6</v>
      </c>
      <c r="L184" s="161"/>
      <c r="M184" s="161"/>
      <c r="N184" s="161"/>
      <c r="O184" s="161"/>
      <c r="P184" s="161"/>
      <c r="Q184" s="161"/>
      <c r="R184" s="164"/>
      <c r="T184" s="165"/>
      <c r="U184" s="161"/>
      <c r="V184" s="161"/>
      <c r="W184" s="161"/>
      <c r="X184" s="161"/>
      <c r="Y184" s="161"/>
      <c r="Z184" s="161"/>
      <c r="AA184" s="166"/>
      <c r="AT184" s="167" t="s">
        <v>194</v>
      </c>
      <c r="AU184" s="167" t="s">
        <v>80</v>
      </c>
      <c r="AV184" s="10" t="s">
        <v>114</v>
      </c>
      <c r="AW184" s="10" t="s">
        <v>30</v>
      </c>
      <c r="AX184" s="10" t="s">
        <v>72</v>
      </c>
      <c r="AY184" s="167" t="s">
        <v>187</v>
      </c>
    </row>
    <row r="185" spans="2:65" s="10" customFormat="1" ht="16.5" customHeight="1">
      <c r="B185" s="160"/>
      <c r="C185" s="161"/>
      <c r="D185" s="161"/>
      <c r="E185" s="162" t="s">
        <v>299</v>
      </c>
      <c r="F185" s="213" t="s">
        <v>300</v>
      </c>
      <c r="G185" s="214"/>
      <c r="H185" s="214"/>
      <c r="I185" s="214"/>
      <c r="J185" s="161"/>
      <c r="K185" s="163">
        <v>147.6</v>
      </c>
      <c r="L185" s="161"/>
      <c r="M185" s="161"/>
      <c r="N185" s="161"/>
      <c r="O185" s="161"/>
      <c r="P185" s="161"/>
      <c r="Q185" s="161"/>
      <c r="R185" s="164"/>
      <c r="T185" s="165"/>
      <c r="U185" s="161"/>
      <c r="V185" s="161"/>
      <c r="W185" s="161"/>
      <c r="X185" s="161"/>
      <c r="Y185" s="161"/>
      <c r="Z185" s="161"/>
      <c r="AA185" s="166"/>
      <c r="AT185" s="167" t="s">
        <v>194</v>
      </c>
      <c r="AU185" s="167" t="s">
        <v>80</v>
      </c>
      <c r="AV185" s="10" t="s">
        <v>114</v>
      </c>
      <c r="AW185" s="10" t="s">
        <v>30</v>
      </c>
      <c r="AX185" s="10" t="s">
        <v>80</v>
      </c>
      <c r="AY185" s="167" t="s">
        <v>187</v>
      </c>
    </row>
    <row r="186" spans="2:65" s="1" customFormat="1" ht="25.5" customHeight="1">
      <c r="B186" s="32"/>
      <c r="C186" s="145" t="s">
        <v>301</v>
      </c>
      <c r="D186" s="145" t="s">
        <v>188</v>
      </c>
      <c r="E186" s="146" t="s">
        <v>302</v>
      </c>
      <c r="F186" s="217" t="s">
        <v>303</v>
      </c>
      <c r="G186" s="217"/>
      <c r="H186" s="217"/>
      <c r="I186" s="217"/>
      <c r="J186" s="147" t="s">
        <v>304</v>
      </c>
      <c r="K186" s="148">
        <v>280.8</v>
      </c>
      <c r="L186" s="218">
        <v>0</v>
      </c>
      <c r="M186" s="218"/>
      <c r="N186" s="218">
        <f>ROUND(L186*K186,2)</f>
        <v>0</v>
      </c>
      <c r="O186" s="218"/>
      <c r="P186" s="218"/>
      <c r="Q186" s="218"/>
      <c r="R186" s="34"/>
      <c r="T186" s="149" t="s">
        <v>19</v>
      </c>
      <c r="U186" s="41" t="s">
        <v>37</v>
      </c>
      <c r="V186" s="150">
        <v>0</v>
      </c>
      <c r="W186" s="150">
        <f>V186*K186</f>
        <v>0</v>
      </c>
      <c r="X186" s="150">
        <v>0</v>
      </c>
      <c r="Y186" s="150">
        <f>X186*K186</f>
        <v>0</v>
      </c>
      <c r="Z186" s="150">
        <v>0</v>
      </c>
      <c r="AA186" s="151">
        <f>Z186*K186</f>
        <v>0</v>
      </c>
      <c r="AR186" s="19" t="s">
        <v>186</v>
      </c>
      <c r="AT186" s="19" t="s">
        <v>188</v>
      </c>
      <c r="AU186" s="19" t="s">
        <v>80</v>
      </c>
      <c r="AY186" s="19" t="s">
        <v>187</v>
      </c>
      <c r="BE186" s="152">
        <f>IF(U186="základní",N186,0)</f>
        <v>0</v>
      </c>
      <c r="BF186" s="152">
        <f>IF(U186="snížená",N186,0)</f>
        <v>0</v>
      </c>
      <c r="BG186" s="152">
        <f>IF(U186="zákl. přenesená",N186,0)</f>
        <v>0</v>
      </c>
      <c r="BH186" s="152">
        <f>IF(U186="sníž. přenesená",N186,0)</f>
        <v>0</v>
      </c>
      <c r="BI186" s="152">
        <f>IF(U186="nulová",N186,0)</f>
        <v>0</v>
      </c>
      <c r="BJ186" s="19" t="s">
        <v>80</v>
      </c>
      <c r="BK186" s="152">
        <f>ROUND(L186*K186,2)</f>
        <v>0</v>
      </c>
      <c r="BL186" s="19" t="s">
        <v>186</v>
      </c>
      <c r="BM186" s="19" t="s">
        <v>305</v>
      </c>
    </row>
    <row r="187" spans="2:65" s="9" customFormat="1" ht="25.5" customHeight="1">
      <c r="B187" s="153"/>
      <c r="C187" s="154"/>
      <c r="D187" s="154"/>
      <c r="E187" s="155" t="s">
        <v>19</v>
      </c>
      <c r="F187" s="219" t="s">
        <v>306</v>
      </c>
      <c r="G187" s="220"/>
      <c r="H187" s="220"/>
      <c r="I187" s="220"/>
      <c r="J187" s="154"/>
      <c r="K187" s="155" t="s">
        <v>19</v>
      </c>
      <c r="L187" s="154"/>
      <c r="M187" s="154"/>
      <c r="N187" s="154"/>
      <c r="O187" s="154"/>
      <c r="P187" s="154"/>
      <c r="Q187" s="154"/>
      <c r="R187" s="156"/>
      <c r="T187" s="157"/>
      <c r="U187" s="154"/>
      <c r="V187" s="154"/>
      <c r="W187" s="154"/>
      <c r="X187" s="154"/>
      <c r="Y187" s="154"/>
      <c r="Z187" s="154"/>
      <c r="AA187" s="158"/>
      <c r="AT187" s="159" t="s">
        <v>194</v>
      </c>
      <c r="AU187" s="159" t="s">
        <v>80</v>
      </c>
      <c r="AV187" s="9" t="s">
        <v>80</v>
      </c>
      <c r="AW187" s="9" t="s">
        <v>30</v>
      </c>
      <c r="AX187" s="9" t="s">
        <v>72</v>
      </c>
      <c r="AY187" s="159" t="s">
        <v>187</v>
      </c>
    </row>
    <row r="188" spans="2:65" s="9" customFormat="1" ht="16.5" customHeight="1">
      <c r="B188" s="153"/>
      <c r="C188" s="154"/>
      <c r="D188" s="154"/>
      <c r="E188" s="155" t="s">
        <v>19</v>
      </c>
      <c r="F188" s="215" t="s">
        <v>307</v>
      </c>
      <c r="G188" s="216"/>
      <c r="H188" s="216"/>
      <c r="I188" s="216"/>
      <c r="J188" s="154"/>
      <c r="K188" s="155" t="s">
        <v>19</v>
      </c>
      <c r="L188" s="154"/>
      <c r="M188" s="154"/>
      <c r="N188" s="154"/>
      <c r="O188" s="154"/>
      <c r="P188" s="154"/>
      <c r="Q188" s="154"/>
      <c r="R188" s="156"/>
      <c r="T188" s="157"/>
      <c r="U188" s="154"/>
      <c r="V188" s="154"/>
      <c r="W188" s="154"/>
      <c r="X188" s="154"/>
      <c r="Y188" s="154"/>
      <c r="Z188" s="154"/>
      <c r="AA188" s="158"/>
      <c r="AT188" s="159" t="s">
        <v>194</v>
      </c>
      <c r="AU188" s="159" t="s">
        <v>80</v>
      </c>
      <c r="AV188" s="9" t="s">
        <v>80</v>
      </c>
      <c r="AW188" s="9" t="s">
        <v>30</v>
      </c>
      <c r="AX188" s="9" t="s">
        <v>72</v>
      </c>
      <c r="AY188" s="159" t="s">
        <v>187</v>
      </c>
    </row>
    <row r="189" spans="2:65" s="9" customFormat="1" ht="25.5" customHeight="1">
      <c r="B189" s="153"/>
      <c r="C189" s="154"/>
      <c r="D189" s="154"/>
      <c r="E189" s="155" t="s">
        <v>19</v>
      </c>
      <c r="F189" s="215" t="s">
        <v>308</v>
      </c>
      <c r="G189" s="216"/>
      <c r="H189" s="216"/>
      <c r="I189" s="216"/>
      <c r="J189" s="154"/>
      <c r="K189" s="155" t="s">
        <v>19</v>
      </c>
      <c r="L189" s="154"/>
      <c r="M189" s="154"/>
      <c r="N189" s="154"/>
      <c r="O189" s="154"/>
      <c r="P189" s="154"/>
      <c r="Q189" s="154"/>
      <c r="R189" s="156"/>
      <c r="T189" s="157"/>
      <c r="U189" s="154"/>
      <c r="V189" s="154"/>
      <c r="W189" s="154"/>
      <c r="X189" s="154"/>
      <c r="Y189" s="154"/>
      <c r="Z189" s="154"/>
      <c r="AA189" s="158"/>
      <c r="AT189" s="159" t="s">
        <v>194</v>
      </c>
      <c r="AU189" s="159" t="s">
        <v>80</v>
      </c>
      <c r="AV189" s="9" t="s">
        <v>80</v>
      </c>
      <c r="AW189" s="9" t="s">
        <v>30</v>
      </c>
      <c r="AX189" s="9" t="s">
        <v>72</v>
      </c>
      <c r="AY189" s="159" t="s">
        <v>187</v>
      </c>
    </row>
    <row r="190" spans="2:65" s="10" customFormat="1" ht="16.5" customHeight="1">
      <c r="B190" s="160"/>
      <c r="C190" s="161"/>
      <c r="D190" s="161"/>
      <c r="E190" s="162" t="s">
        <v>309</v>
      </c>
      <c r="F190" s="213" t="s">
        <v>310</v>
      </c>
      <c r="G190" s="214"/>
      <c r="H190" s="214"/>
      <c r="I190" s="214"/>
      <c r="J190" s="161"/>
      <c r="K190" s="163">
        <v>280.8</v>
      </c>
      <c r="L190" s="161"/>
      <c r="M190" s="161"/>
      <c r="N190" s="161"/>
      <c r="O190" s="161"/>
      <c r="P190" s="161"/>
      <c r="Q190" s="161"/>
      <c r="R190" s="164"/>
      <c r="T190" s="165"/>
      <c r="U190" s="161"/>
      <c r="V190" s="161"/>
      <c r="W190" s="161"/>
      <c r="X190" s="161"/>
      <c r="Y190" s="161"/>
      <c r="Z190" s="161"/>
      <c r="AA190" s="166"/>
      <c r="AT190" s="167" t="s">
        <v>194</v>
      </c>
      <c r="AU190" s="167" t="s">
        <v>80</v>
      </c>
      <c r="AV190" s="10" t="s">
        <v>114</v>
      </c>
      <c r="AW190" s="10" t="s">
        <v>30</v>
      </c>
      <c r="AX190" s="10" t="s">
        <v>72</v>
      </c>
      <c r="AY190" s="167" t="s">
        <v>187</v>
      </c>
    </row>
    <row r="191" spans="2:65" s="10" customFormat="1" ht="16.5" customHeight="1">
      <c r="B191" s="160"/>
      <c r="C191" s="161"/>
      <c r="D191" s="161"/>
      <c r="E191" s="162" t="s">
        <v>311</v>
      </c>
      <c r="F191" s="213" t="s">
        <v>312</v>
      </c>
      <c r="G191" s="214"/>
      <c r="H191" s="214"/>
      <c r="I191" s="214"/>
      <c r="J191" s="161"/>
      <c r="K191" s="163">
        <v>280.8</v>
      </c>
      <c r="L191" s="161"/>
      <c r="M191" s="161"/>
      <c r="N191" s="161"/>
      <c r="O191" s="161"/>
      <c r="P191" s="161"/>
      <c r="Q191" s="161"/>
      <c r="R191" s="164"/>
      <c r="T191" s="165"/>
      <c r="U191" s="161"/>
      <c r="V191" s="161"/>
      <c r="W191" s="161"/>
      <c r="X191" s="161"/>
      <c r="Y191" s="161"/>
      <c r="Z191" s="161"/>
      <c r="AA191" s="166"/>
      <c r="AT191" s="167" t="s">
        <v>194</v>
      </c>
      <c r="AU191" s="167" t="s">
        <v>80</v>
      </c>
      <c r="AV191" s="10" t="s">
        <v>114</v>
      </c>
      <c r="AW191" s="10" t="s">
        <v>30</v>
      </c>
      <c r="AX191" s="10" t="s">
        <v>80</v>
      </c>
      <c r="AY191" s="167" t="s">
        <v>187</v>
      </c>
    </row>
    <row r="192" spans="2:65" s="1" customFormat="1" ht="16.5" customHeight="1">
      <c r="B192" s="32"/>
      <c r="C192" s="145" t="s">
        <v>313</v>
      </c>
      <c r="D192" s="145" t="s">
        <v>188</v>
      </c>
      <c r="E192" s="146" t="s">
        <v>314</v>
      </c>
      <c r="F192" s="217" t="s">
        <v>315</v>
      </c>
      <c r="G192" s="217"/>
      <c r="H192" s="217"/>
      <c r="I192" s="217"/>
      <c r="J192" s="147" t="s">
        <v>201</v>
      </c>
      <c r="K192" s="148">
        <v>119.52</v>
      </c>
      <c r="L192" s="218">
        <v>0</v>
      </c>
      <c r="M192" s="218"/>
      <c r="N192" s="218">
        <f>ROUND(L192*K192,2)</f>
        <v>0</v>
      </c>
      <c r="O192" s="218"/>
      <c r="P192" s="218"/>
      <c r="Q192" s="218"/>
      <c r="R192" s="34"/>
      <c r="T192" s="149" t="s">
        <v>19</v>
      </c>
      <c r="U192" s="41" t="s">
        <v>37</v>
      </c>
      <c r="V192" s="150">
        <v>0</v>
      </c>
      <c r="W192" s="150">
        <f>V192*K192</f>
        <v>0</v>
      </c>
      <c r="X192" s="150">
        <v>0</v>
      </c>
      <c r="Y192" s="150">
        <f>X192*K192</f>
        <v>0</v>
      </c>
      <c r="Z192" s="150">
        <v>0</v>
      </c>
      <c r="AA192" s="151">
        <f>Z192*K192</f>
        <v>0</v>
      </c>
      <c r="AR192" s="19" t="s">
        <v>186</v>
      </c>
      <c r="AT192" s="19" t="s">
        <v>188</v>
      </c>
      <c r="AU192" s="19" t="s">
        <v>80</v>
      </c>
      <c r="AY192" s="19" t="s">
        <v>187</v>
      </c>
      <c r="BE192" s="152">
        <f>IF(U192="základní",N192,0)</f>
        <v>0</v>
      </c>
      <c r="BF192" s="152">
        <f>IF(U192="snížená",N192,0)</f>
        <v>0</v>
      </c>
      <c r="BG192" s="152">
        <f>IF(U192="zákl. přenesená",N192,0)</f>
        <v>0</v>
      </c>
      <c r="BH192" s="152">
        <f>IF(U192="sníž. přenesená",N192,0)</f>
        <v>0</v>
      </c>
      <c r="BI192" s="152">
        <f>IF(U192="nulová",N192,0)</f>
        <v>0</v>
      </c>
      <c r="BJ192" s="19" t="s">
        <v>80</v>
      </c>
      <c r="BK192" s="152">
        <f>ROUND(L192*K192,2)</f>
        <v>0</v>
      </c>
      <c r="BL192" s="19" t="s">
        <v>186</v>
      </c>
      <c r="BM192" s="19" t="s">
        <v>316</v>
      </c>
    </row>
    <row r="193" spans="2:65" s="9" customFormat="1" ht="25.5" customHeight="1">
      <c r="B193" s="153"/>
      <c r="C193" s="154"/>
      <c r="D193" s="154"/>
      <c r="E193" s="155" t="s">
        <v>19</v>
      </c>
      <c r="F193" s="219" t="s">
        <v>317</v>
      </c>
      <c r="G193" s="220"/>
      <c r="H193" s="220"/>
      <c r="I193" s="220"/>
      <c r="J193" s="154"/>
      <c r="K193" s="155" t="s">
        <v>19</v>
      </c>
      <c r="L193" s="154"/>
      <c r="M193" s="154"/>
      <c r="N193" s="154"/>
      <c r="O193" s="154"/>
      <c r="P193" s="154"/>
      <c r="Q193" s="154"/>
      <c r="R193" s="156"/>
      <c r="T193" s="157"/>
      <c r="U193" s="154"/>
      <c r="V193" s="154"/>
      <c r="W193" s="154"/>
      <c r="X193" s="154"/>
      <c r="Y193" s="154"/>
      <c r="Z193" s="154"/>
      <c r="AA193" s="158"/>
      <c r="AT193" s="159" t="s">
        <v>194</v>
      </c>
      <c r="AU193" s="159" t="s">
        <v>80</v>
      </c>
      <c r="AV193" s="9" t="s">
        <v>80</v>
      </c>
      <c r="AW193" s="9" t="s">
        <v>30</v>
      </c>
      <c r="AX193" s="9" t="s">
        <v>72</v>
      </c>
      <c r="AY193" s="159" t="s">
        <v>187</v>
      </c>
    </row>
    <row r="194" spans="2:65" s="9" customFormat="1" ht="16.5" customHeight="1">
      <c r="B194" s="153"/>
      <c r="C194" s="154"/>
      <c r="D194" s="154"/>
      <c r="E194" s="155" t="s">
        <v>19</v>
      </c>
      <c r="F194" s="215" t="s">
        <v>204</v>
      </c>
      <c r="G194" s="216"/>
      <c r="H194" s="216"/>
      <c r="I194" s="216"/>
      <c r="J194" s="154"/>
      <c r="K194" s="155" t="s">
        <v>19</v>
      </c>
      <c r="L194" s="154"/>
      <c r="M194" s="154"/>
      <c r="N194" s="154"/>
      <c r="O194" s="154"/>
      <c r="P194" s="154"/>
      <c r="Q194" s="154"/>
      <c r="R194" s="156"/>
      <c r="T194" s="157"/>
      <c r="U194" s="154"/>
      <c r="V194" s="154"/>
      <c r="W194" s="154"/>
      <c r="X194" s="154"/>
      <c r="Y194" s="154"/>
      <c r="Z194" s="154"/>
      <c r="AA194" s="158"/>
      <c r="AT194" s="159" t="s">
        <v>194</v>
      </c>
      <c r="AU194" s="159" t="s">
        <v>80</v>
      </c>
      <c r="AV194" s="9" t="s">
        <v>80</v>
      </c>
      <c r="AW194" s="9" t="s">
        <v>30</v>
      </c>
      <c r="AX194" s="9" t="s">
        <v>72</v>
      </c>
      <c r="AY194" s="159" t="s">
        <v>187</v>
      </c>
    </row>
    <row r="195" spans="2:65" s="9" customFormat="1" ht="16.5" customHeight="1">
      <c r="B195" s="153"/>
      <c r="C195" s="154"/>
      <c r="D195" s="154"/>
      <c r="E195" s="155" t="s">
        <v>19</v>
      </c>
      <c r="F195" s="215" t="s">
        <v>292</v>
      </c>
      <c r="G195" s="216"/>
      <c r="H195" s="216"/>
      <c r="I195" s="216"/>
      <c r="J195" s="154"/>
      <c r="K195" s="155" t="s">
        <v>19</v>
      </c>
      <c r="L195" s="154"/>
      <c r="M195" s="154"/>
      <c r="N195" s="154"/>
      <c r="O195" s="154"/>
      <c r="P195" s="154"/>
      <c r="Q195" s="154"/>
      <c r="R195" s="156"/>
      <c r="T195" s="157"/>
      <c r="U195" s="154"/>
      <c r="V195" s="154"/>
      <c r="W195" s="154"/>
      <c r="X195" s="154"/>
      <c r="Y195" s="154"/>
      <c r="Z195" s="154"/>
      <c r="AA195" s="158"/>
      <c r="AT195" s="159" t="s">
        <v>194</v>
      </c>
      <c r="AU195" s="159" t="s">
        <v>80</v>
      </c>
      <c r="AV195" s="9" t="s">
        <v>80</v>
      </c>
      <c r="AW195" s="9" t="s">
        <v>30</v>
      </c>
      <c r="AX195" s="9" t="s">
        <v>72</v>
      </c>
      <c r="AY195" s="159" t="s">
        <v>187</v>
      </c>
    </row>
    <row r="196" spans="2:65" s="9" customFormat="1" ht="16.5" customHeight="1">
      <c r="B196" s="153"/>
      <c r="C196" s="154"/>
      <c r="D196" s="154"/>
      <c r="E196" s="155" t="s">
        <v>19</v>
      </c>
      <c r="F196" s="215" t="s">
        <v>293</v>
      </c>
      <c r="G196" s="216"/>
      <c r="H196" s="216"/>
      <c r="I196" s="216"/>
      <c r="J196" s="154"/>
      <c r="K196" s="155" t="s">
        <v>19</v>
      </c>
      <c r="L196" s="154"/>
      <c r="M196" s="154"/>
      <c r="N196" s="154"/>
      <c r="O196" s="154"/>
      <c r="P196" s="154"/>
      <c r="Q196" s="154"/>
      <c r="R196" s="156"/>
      <c r="T196" s="157"/>
      <c r="U196" s="154"/>
      <c r="V196" s="154"/>
      <c r="W196" s="154"/>
      <c r="X196" s="154"/>
      <c r="Y196" s="154"/>
      <c r="Z196" s="154"/>
      <c r="AA196" s="158"/>
      <c r="AT196" s="159" t="s">
        <v>194</v>
      </c>
      <c r="AU196" s="159" t="s">
        <v>80</v>
      </c>
      <c r="AV196" s="9" t="s">
        <v>80</v>
      </c>
      <c r="AW196" s="9" t="s">
        <v>30</v>
      </c>
      <c r="AX196" s="9" t="s">
        <v>72</v>
      </c>
      <c r="AY196" s="159" t="s">
        <v>187</v>
      </c>
    </row>
    <row r="197" spans="2:65" s="10" customFormat="1" ht="16.5" customHeight="1">
      <c r="B197" s="160"/>
      <c r="C197" s="161"/>
      <c r="D197" s="161"/>
      <c r="E197" s="162" t="s">
        <v>318</v>
      </c>
      <c r="F197" s="213" t="s">
        <v>319</v>
      </c>
      <c r="G197" s="214"/>
      <c r="H197" s="214"/>
      <c r="I197" s="214"/>
      <c r="J197" s="161"/>
      <c r="K197" s="163">
        <v>25.92</v>
      </c>
      <c r="L197" s="161"/>
      <c r="M197" s="161"/>
      <c r="N197" s="161"/>
      <c r="O197" s="161"/>
      <c r="P197" s="161"/>
      <c r="Q197" s="161"/>
      <c r="R197" s="164"/>
      <c r="T197" s="165"/>
      <c r="U197" s="161"/>
      <c r="V197" s="161"/>
      <c r="W197" s="161"/>
      <c r="X197" s="161"/>
      <c r="Y197" s="161"/>
      <c r="Z197" s="161"/>
      <c r="AA197" s="166"/>
      <c r="AT197" s="167" t="s">
        <v>194</v>
      </c>
      <c r="AU197" s="167" t="s">
        <v>80</v>
      </c>
      <c r="AV197" s="10" t="s">
        <v>114</v>
      </c>
      <c r="AW197" s="10" t="s">
        <v>30</v>
      </c>
      <c r="AX197" s="10" t="s">
        <v>72</v>
      </c>
      <c r="AY197" s="167" t="s">
        <v>187</v>
      </c>
    </row>
    <row r="198" spans="2:65" s="9" customFormat="1" ht="16.5" customHeight="1">
      <c r="B198" s="153"/>
      <c r="C198" s="154"/>
      <c r="D198" s="154"/>
      <c r="E198" s="155" t="s">
        <v>19</v>
      </c>
      <c r="F198" s="215" t="s">
        <v>296</v>
      </c>
      <c r="G198" s="216"/>
      <c r="H198" s="216"/>
      <c r="I198" s="216"/>
      <c r="J198" s="154"/>
      <c r="K198" s="155" t="s">
        <v>19</v>
      </c>
      <c r="L198" s="154"/>
      <c r="M198" s="154"/>
      <c r="N198" s="154"/>
      <c r="O198" s="154"/>
      <c r="P198" s="154"/>
      <c r="Q198" s="154"/>
      <c r="R198" s="156"/>
      <c r="T198" s="157"/>
      <c r="U198" s="154"/>
      <c r="V198" s="154"/>
      <c r="W198" s="154"/>
      <c r="X198" s="154"/>
      <c r="Y198" s="154"/>
      <c r="Z198" s="154"/>
      <c r="AA198" s="158"/>
      <c r="AT198" s="159" t="s">
        <v>194</v>
      </c>
      <c r="AU198" s="159" t="s">
        <v>80</v>
      </c>
      <c r="AV198" s="9" t="s">
        <v>80</v>
      </c>
      <c r="AW198" s="9" t="s">
        <v>30</v>
      </c>
      <c r="AX198" s="9" t="s">
        <v>72</v>
      </c>
      <c r="AY198" s="159" t="s">
        <v>187</v>
      </c>
    </row>
    <row r="199" spans="2:65" s="10" customFormat="1" ht="16.5" customHeight="1">
      <c r="B199" s="160"/>
      <c r="C199" s="161"/>
      <c r="D199" s="161"/>
      <c r="E199" s="162" t="s">
        <v>120</v>
      </c>
      <c r="F199" s="213" t="s">
        <v>297</v>
      </c>
      <c r="G199" s="214"/>
      <c r="H199" s="214"/>
      <c r="I199" s="214"/>
      <c r="J199" s="161"/>
      <c r="K199" s="163">
        <v>57.6</v>
      </c>
      <c r="L199" s="161"/>
      <c r="M199" s="161"/>
      <c r="N199" s="161"/>
      <c r="O199" s="161"/>
      <c r="P199" s="161"/>
      <c r="Q199" s="161"/>
      <c r="R199" s="164"/>
      <c r="T199" s="165"/>
      <c r="U199" s="161"/>
      <c r="V199" s="161"/>
      <c r="W199" s="161"/>
      <c r="X199" s="161"/>
      <c r="Y199" s="161"/>
      <c r="Z199" s="161"/>
      <c r="AA199" s="166"/>
      <c r="AT199" s="167" t="s">
        <v>194</v>
      </c>
      <c r="AU199" s="167" t="s">
        <v>80</v>
      </c>
      <c r="AV199" s="10" t="s">
        <v>114</v>
      </c>
      <c r="AW199" s="10" t="s">
        <v>30</v>
      </c>
      <c r="AX199" s="10" t="s">
        <v>72</v>
      </c>
      <c r="AY199" s="167" t="s">
        <v>187</v>
      </c>
    </row>
    <row r="200" spans="2:65" s="9" customFormat="1" ht="16.5" customHeight="1">
      <c r="B200" s="153"/>
      <c r="C200" s="154"/>
      <c r="D200" s="154"/>
      <c r="E200" s="155" t="s">
        <v>19</v>
      </c>
      <c r="F200" s="215" t="s">
        <v>298</v>
      </c>
      <c r="G200" s="216"/>
      <c r="H200" s="216"/>
      <c r="I200" s="216"/>
      <c r="J200" s="154"/>
      <c r="K200" s="155" t="s">
        <v>19</v>
      </c>
      <c r="L200" s="154"/>
      <c r="M200" s="154"/>
      <c r="N200" s="154"/>
      <c r="O200" s="154"/>
      <c r="P200" s="154"/>
      <c r="Q200" s="154"/>
      <c r="R200" s="156"/>
      <c r="T200" s="157"/>
      <c r="U200" s="154"/>
      <c r="V200" s="154"/>
      <c r="W200" s="154"/>
      <c r="X200" s="154"/>
      <c r="Y200" s="154"/>
      <c r="Z200" s="154"/>
      <c r="AA200" s="158"/>
      <c r="AT200" s="159" t="s">
        <v>194</v>
      </c>
      <c r="AU200" s="159" t="s">
        <v>80</v>
      </c>
      <c r="AV200" s="9" t="s">
        <v>80</v>
      </c>
      <c r="AW200" s="9" t="s">
        <v>30</v>
      </c>
      <c r="AX200" s="9" t="s">
        <v>72</v>
      </c>
      <c r="AY200" s="159" t="s">
        <v>187</v>
      </c>
    </row>
    <row r="201" spans="2:65" s="10" customFormat="1" ht="16.5" customHeight="1">
      <c r="B201" s="160"/>
      <c r="C201" s="161"/>
      <c r="D201" s="161"/>
      <c r="E201" s="162" t="s">
        <v>121</v>
      </c>
      <c r="F201" s="213" t="s">
        <v>320</v>
      </c>
      <c r="G201" s="214"/>
      <c r="H201" s="214"/>
      <c r="I201" s="214"/>
      <c r="J201" s="161"/>
      <c r="K201" s="163">
        <v>36</v>
      </c>
      <c r="L201" s="161"/>
      <c r="M201" s="161"/>
      <c r="N201" s="161"/>
      <c r="O201" s="161"/>
      <c r="P201" s="161"/>
      <c r="Q201" s="161"/>
      <c r="R201" s="164"/>
      <c r="T201" s="165"/>
      <c r="U201" s="161"/>
      <c r="V201" s="161"/>
      <c r="W201" s="161"/>
      <c r="X201" s="161"/>
      <c r="Y201" s="161"/>
      <c r="Z201" s="161"/>
      <c r="AA201" s="166"/>
      <c r="AT201" s="167" t="s">
        <v>194</v>
      </c>
      <c r="AU201" s="167" t="s">
        <v>80</v>
      </c>
      <c r="AV201" s="10" t="s">
        <v>114</v>
      </c>
      <c r="AW201" s="10" t="s">
        <v>30</v>
      </c>
      <c r="AX201" s="10" t="s">
        <v>72</v>
      </c>
      <c r="AY201" s="167" t="s">
        <v>187</v>
      </c>
    </row>
    <row r="202" spans="2:65" s="10" customFormat="1" ht="16.5" customHeight="1">
      <c r="B202" s="160"/>
      <c r="C202" s="161"/>
      <c r="D202" s="161"/>
      <c r="E202" s="162" t="s">
        <v>321</v>
      </c>
      <c r="F202" s="213" t="s">
        <v>322</v>
      </c>
      <c r="G202" s="214"/>
      <c r="H202" s="214"/>
      <c r="I202" s="214"/>
      <c r="J202" s="161"/>
      <c r="K202" s="163">
        <v>119.52</v>
      </c>
      <c r="L202" s="161"/>
      <c r="M202" s="161"/>
      <c r="N202" s="161"/>
      <c r="O202" s="161"/>
      <c r="P202" s="161"/>
      <c r="Q202" s="161"/>
      <c r="R202" s="164"/>
      <c r="T202" s="165"/>
      <c r="U202" s="161"/>
      <c r="V202" s="161"/>
      <c r="W202" s="161"/>
      <c r="X202" s="161"/>
      <c r="Y202" s="161"/>
      <c r="Z202" s="161"/>
      <c r="AA202" s="166"/>
      <c r="AT202" s="167" t="s">
        <v>194</v>
      </c>
      <c r="AU202" s="167" t="s">
        <v>80</v>
      </c>
      <c r="AV202" s="10" t="s">
        <v>114</v>
      </c>
      <c r="AW202" s="10" t="s">
        <v>30</v>
      </c>
      <c r="AX202" s="10" t="s">
        <v>80</v>
      </c>
      <c r="AY202" s="167" t="s">
        <v>187</v>
      </c>
    </row>
    <row r="203" spans="2:65" s="1" customFormat="1" ht="25.5" customHeight="1">
      <c r="B203" s="32"/>
      <c r="C203" s="145" t="s">
        <v>323</v>
      </c>
      <c r="D203" s="145" t="s">
        <v>188</v>
      </c>
      <c r="E203" s="146" t="s">
        <v>324</v>
      </c>
      <c r="F203" s="217" t="s">
        <v>325</v>
      </c>
      <c r="G203" s="217"/>
      <c r="H203" s="217"/>
      <c r="I203" s="217"/>
      <c r="J203" s="147" t="s">
        <v>201</v>
      </c>
      <c r="K203" s="148">
        <v>21.6</v>
      </c>
      <c r="L203" s="218">
        <v>0</v>
      </c>
      <c r="M203" s="218"/>
      <c r="N203" s="218">
        <f>ROUND(L203*K203,2)</f>
        <v>0</v>
      </c>
      <c r="O203" s="218"/>
      <c r="P203" s="218"/>
      <c r="Q203" s="218"/>
      <c r="R203" s="34"/>
      <c r="T203" s="149" t="s">
        <v>19</v>
      </c>
      <c r="U203" s="41" t="s">
        <v>37</v>
      </c>
      <c r="V203" s="150">
        <v>0</v>
      </c>
      <c r="W203" s="150">
        <f>V203*K203</f>
        <v>0</v>
      </c>
      <c r="X203" s="150">
        <v>0</v>
      </c>
      <c r="Y203" s="150">
        <f>X203*K203</f>
        <v>0</v>
      </c>
      <c r="Z203" s="150">
        <v>0</v>
      </c>
      <c r="AA203" s="151">
        <f>Z203*K203</f>
        <v>0</v>
      </c>
      <c r="AR203" s="19" t="s">
        <v>186</v>
      </c>
      <c r="AT203" s="19" t="s">
        <v>188</v>
      </c>
      <c r="AU203" s="19" t="s">
        <v>80</v>
      </c>
      <c r="AY203" s="19" t="s">
        <v>187</v>
      </c>
      <c r="BE203" s="152">
        <f>IF(U203="základní",N203,0)</f>
        <v>0</v>
      </c>
      <c r="BF203" s="152">
        <f>IF(U203="snížená",N203,0)</f>
        <v>0</v>
      </c>
      <c r="BG203" s="152">
        <f>IF(U203="zákl. přenesená",N203,0)</f>
        <v>0</v>
      </c>
      <c r="BH203" s="152">
        <f>IF(U203="sníž. přenesená",N203,0)</f>
        <v>0</v>
      </c>
      <c r="BI203" s="152">
        <f>IF(U203="nulová",N203,0)</f>
        <v>0</v>
      </c>
      <c r="BJ203" s="19" t="s">
        <v>80</v>
      </c>
      <c r="BK203" s="152">
        <f>ROUND(L203*K203,2)</f>
        <v>0</v>
      </c>
      <c r="BL203" s="19" t="s">
        <v>186</v>
      </c>
      <c r="BM203" s="19" t="s">
        <v>326</v>
      </c>
    </row>
    <row r="204" spans="2:65" s="9" customFormat="1" ht="25.5" customHeight="1">
      <c r="B204" s="153"/>
      <c r="C204" s="154"/>
      <c r="D204" s="154"/>
      <c r="E204" s="155" t="s">
        <v>19</v>
      </c>
      <c r="F204" s="219" t="s">
        <v>327</v>
      </c>
      <c r="G204" s="220"/>
      <c r="H204" s="220"/>
      <c r="I204" s="220"/>
      <c r="J204" s="154"/>
      <c r="K204" s="155" t="s">
        <v>19</v>
      </c>
      <c r="L204" s="154"/>
      <c r="M204" s="154"/>
      <c r="N204" s="154"/>
      <c r="O204" s="154"/>
      <c r="P204" s="154"/>
      <c r="Q204" s="154"/>
      <c r="R204" s="156"/>
      <c r="T204" s="157"/>
      <c r="U204" s="154"/>
      <c r="V204" s="154"/>
      <c r="W204" s="154"/>
      <c r="X204" s="154"/>
      <c r="Y204" s="154"/>
      <c r="Z204" s="154"/>
      <c r="AA204" s="158"/>
      <c r="AT204" s="159" t="s">
        <v>194</v>
      </c>
      <c r="AU204" s="159" t="s">
        <v>80</v>
      </c>
      <c r="AV204" s="9" t="s">
        <v>80</v>
      </c>
      <c r="AW204" s="9" t="s">
        <v>30</v>
      </c>
      <c r="AX204" s="9" t="s">
        <v>72</v>
      </c>
      <c r="AY204" s="159" t="s">
        <v>187</v>
      </c>
    </row>
    <row r="205" spans="2:65" s="9" customFormat="1" ht="16.5" customHeight="1">
      <c r="B205" s="153"/>
      <c r="C205" s="154"/>
      <c r="D205" s="154"/>
      <c r="E205" s="155" t="s">
        <v>19</v>
      </c>
      <c r="F205" s="215" t="s">
        <v>328</v>
      </c>
      <c r="G205" s="216"/>
      <c r="H205" s="216"/>
      <c r="I205" s="216"/>
      <c r="J205" s="154"/>
      <c r="K205" s="155" t="s">
        <v>19</v>
      </c>
      <c r="L205" s="154"/>
      <c r="M205" s="154"/>
      <c r="N205" s="154"/>
      <c r="O205" s="154"/>
      <c r="P205" s="154"/>
      <c r="Q205" s="154"/>
      <c r="R205" s="156"/>
      <c r="T205" s="157"/>
      <c r="U205" s="154"/>
      <c r="V205" s="154"/>
      <c r="W205" s="154"/>
      <c r="X205" s="154"/>
      <c r="Y205" s="154"/>
      <c r="Z205" s="154"/>
      <c r="AA205" s="158"/>
      <c r="AT205" s="159" t="s">
        <v>194</v>
      </c>
      <c r="AU205" s="159" t="s">
        <v>80</v>
      </c>
      <c r="AV205" s="9" t="s">
        <v>80</v>
      </c>
      <c r="AW205" s="9" t="s">
        <v>30</v>
      </c>
      <c r="AX205" s="9" t="s">
        <v>72</v>
      </c>
      <c r="AY205" s="159" t="s">
        <v>187</v>
      </c>
    </row>
    <row r="206" spans="2:65" s="9" customFormat="1" ht="16.5" customHeight="1">
      <c r="B206" s="153"/>
      <c r="C206" s="154"/>
      <c r="D206" s="154"/>
      <c r="E206" s="155" t="s">
        <v>19</v>
      </c>
      <c r="F206" s="215" t="s">
        <v>307</v>
      </c>
      <c r="G206" s="216"/>
      <c r="H206" s="216"/>
      <c r="I206" s="216"/>
      <c r="J206" s="154"/>
      <c r="K206" s="155" t="s">
        <v>19</v>
      </c>
      <c r="L206" s="154"/>
      <c r="M206" s="154"/>
      <c r="N206" s="154"/>
      <c r="O206" s="154"/>
      <c r="P206" s="154"/>
      <c r="Q206" s="154"/>
      <c r="R206" s="156"/>
      <c r="T206" s="157"/>
      <c r="U206" s="154"/>
      <c r="V206" s="154"/>
      <c r="W206" s="154"/>
      <c r="X206" s="154"/>
      <c r="Y206" s="154"/>
      <c r="Z206" s="154"/>
      <c r="AA206" s="158"/>
      <c r="AT206" s="159" t="s">
        <v>194</v>
      </c>
      <c r="AU206" s="159" t="s">
        <v>80</v>
      </c>
      <c r="AV206" s="9" t="s">
        <v>80</v>
      </c>
      <c r="AW206" s="9" t="s">
        <v>30</v>
      </c>
      <c r="AX206" s="9" t="s">
        <v>72</v>
      </c>
      <c r="AY206" s="159" t="s">
        <v>187</v>
      </c>
    </row>
    <row r="207" spans="2:65" s="9" customFormat="1" ht="16.5" customHeight="1">
      <c r="B207" s="153"/>
      <c r="C207" s="154"/>
      <c r="D207" s="154"/>
      <c r="E207" s="155" t="s">
        <v>19</v>
      </c>
      <c r="F207" s="215" t="s">
        <v>292</v>
      </c>
      <c r="G207" s="216"/>
      <c r="H207" s="216"/>
      <c r="I207" s="216"/>
      <c r="J207" s="154"/>
      <c r="K207" s="155" t="s">
        <v>19</v>
      </c>
      <c r="L207" s="154"/>
      <c r="M207" s="154"/>
      <c r="N207" s="154"/>
      <c r="O207" s="154"/>
      <c r="P207" s="154"/>
      <c r="Q207" s="154"/>
      <c r="R207" s="156"/>
      <c r="T207" s="157"/>
      <c r="U207" s="154"/>
      <c r="V207" s="154"/>
      <c r="W207" s="154"/>
      <c r="X207" s="154"/>
      <c r="Y207" s="154"/>
      <c r="Z207" s="154"/>
      <c r="AA207" s="158"/>
      <c r="AT207" s="159" t="s">
        <v>194</v>
      </c>
      <c r="AU207" s="159" t="s">
        <v>80</v>
      </c>
      <c r="AV207" s="9" t="s">
        <v>80</v>
      </c>
      <c r="AW207" s="9" t="s">
        <v>30</v>
      </c>
      <c r="AX207" s="9" t="s">
        <v>72</v>
      </c>
      <c r="AY207" s="159" t="s">
        <v>187</v>
      </c>
    </row>
    <row r="208" spans="2:65" s="10" customFormat="1" ht="16.5" customHeight="1">
      <c r="B208" s="160"/>
      <c r="C208" s="161"/>
      <c r="D208" s="161"/>
      <c r="E208" s="162" t="s">
        <v>329</v>
      </c>
      <c r="F208" s="213" t="s">
        <v>330</v>
      </c>
      <c r="G208" s="214"/>
      <c r="H208" s="214"/>
      <c r="I208" s="214"/>
      <c r="J208" s="161"/>
      <c r="K208" s="163">
        <v>21.6</v>
      </c>
      <c r="L208" s="161"/>
      <c r="M208" s="161"/>
      <c r="N208" s="161"/>
      <c r="O208" s="161"/>
      <c r="P208" s="161"/>
      <c r="Q208" s="161"/>
      <c r="R208" s="164"/>
      <c r="T208" s="165"/>
      <c r="U208" s="161"/>
      <c r="V208" s="161"/>
      <c r="W208" s="161"/>
      <c r="X208" s="161"/>
      <c r="Y208" s="161"/>
      <c r="Z208" s="161"/>
      <c r="AA208" s="166"/>
      <c r="AT208" s="167" t="s">
        <v>194</v>
      </c>
      <c r="AU208" s="167" t="s">
        <v>80</v>
      </c>
      <c r="AV208" s="10" t="s">
        <v>114</v>
      </c>
      <c r="AW208" s="10" t="s">
        <v>30</v>
      </c>
      <c r="AX208" s="10" t="s">
        <v>72</v>
      </c>
      <c r="AY208" s="167" t="s">
        <v>187</v>
      </c>
    </row>
    <row r="209" spans="2:65" s="10" customFormat="1" ht="16.5" customHeight="1">
      <c r="B209" s="160"/>
      <c r="C209" s="161"/>
      <c r="D209" s="161"/>
      <c r="E209" s="162" t="s">
        <v>331</v>
      </c>
      <c r="F209" s="213" t="s">
        <v>332</v>
      </c>
      <c r="G209" s="214"/>
      <c r="H209" s="214"/>
      <c r="I209" s="214"/>
      <c r="J209" s="161"/>
      <c r="K209" s="163">
        <v>21.6</v>
      </c>
      <c r="L209" s="161"/>
      <c r="M209" s="161"/>
      <c r="N209" s="161"/>
      <c r="O209" s="161"/>
      <c r="P209" s="161"/>
      <c r="Q209" s="161"/>
      <c r="R209" s="164"/>
      <c r="T209" s="165"/>
      <c r="U209" s="161"/>
      <c r="V209" s="161"/>
      <c r="W209" s="161"/>
      <c r="X209" s="161"/>
      <c r="Y209" s="161"/>
      <c r="Z209" s="161"/>
      <c r="AA209" s="166"/>
      <c r="AT209" s="167" t="s">
        <v>194</v>
      </c>
      <c r="AU209" s="167" t="s">
        <v>80</v>
      </c>
      <c r="AV209" s="10" t="s">
        <v>114</v>
      </c>
      <c r="AW209" s="10" t="s">
        <v>30</v>
      </c>
      <c r="AX209" s="10" t="s">
        <v>80</v>
      </c>
      <c r="AY209" s="167" t="s">
        <v>187</v>
      </c>
    </row>
    <row r="210" spans="2:65" s="8" customFormat="1" ht="37.35" customHeight="1">
      <c r="B210" s="135"/>
      <c r="C210" s="136"/>
      <c r="D210" s="137" t="s">
        <v>166</v>
      </c>
      <c r="E210" s="137"/>
      <c r="F210" s="137"/>
      <c r="G210" s="137"/>
      <c r="H210" s="137"/>
      <c r="I210" s="137"/>
      <c r="J210" s="137"/>
      <c r="K210" s="137"/>
      <c r="L210" s="137"/>
      <c r="M210" s="137"/>
      <c r="N210" s="221">
        <f>BK210</f>
        <v>0</v>
      </c>
      <c r="O210" s="222"/>
      <c r="P210" s="222"/>
      <c r="Q210" s="222"/>
      <c r="R210" s="138"/>
      <c r="T210" s="139"/>
      <c r="U210" s="136"/>
      <c r="V210" s="136"/>
      <c r="W210" s="140">
        <f>SUM(W211:W237)</f>
        <v>0</v>
      </c>
      <c r="X210" s="136"/>
      <c r="Y210" s="140">
        <f>SUM(Y211:Y237)</f>
        <v>0</v>
      </c>
      <c r="Z210" s="136"/>
      <c r="AA210" s="141">
        <f>SUM(AA211:AA237)</f>
        <v>0</v>
      </c>
      <c r="AR210" s="142" t="s">
        <v>186</v>
      </c>
      <c r="AT210" s="143" t="s">
        <v>71</v>
      </c>
      <c r="AU210" s="143" t="s">
        <v>72</v>
      </c>
      <c r="AY210" s="142" t="s">
        <v>187</v>
      </c>
      <c r="BK210" s="144">
        <f>SUM(BK211:BK237)</f>
        <v>0</v>
      </c>
    </row>
    <row r="211" spans="2:65" s="1" customFormat="1" ht="25.5" customHeight="1">
      <c r="B211" s="32"/>
      <c r="C211" s="145" t="s">
        <v>333</v>
      </c>
      <c r="D211" s="145" t="s">
        <v>188</v>
      </c>
      <c r="E211" s="146" t="s">
        <v>334</v>
      </c>
      <c r="F211" s="217" t="s">
        <v>335</v>
      </c>
      <c r="G211" s="217"/>
      <c r="H211" s="217"/>
      <c r="I211" s="217"/>
      <c r="J211" s="147" t="s">
        <v>255</v>
      </c>
      <c r="K211" s="148">
        <v>240</v>
      </c>
      <c r="L211" s="218">
        <v>0</v>
      </c>
      <c r="M211" s="218"/>
      <c r="N211" s="218">
        <f>ROUND(L211*K211,2)</f>
        <v>0</v>
      </c>
      <c r="O211" s="218"/>
      <c r="P211" s="218"/>
      <c r="Q211" s="218"/>
      <c r="R211" s="34"/>
      <c r="T211" s="149" t="s">
        <v>19</v>
      </c>
      <c r="U211" s="41" t="s">
        <v>37</v>
      </c>
      <c r="V211" s="150">
        <v>0</v>
      </c>
      <c r="W211" s="150">
        <f>V211*K211</f>
        <v>0</v>
      </c>
      <c r="X211" s="150">
        <v>0</v>
      </c>
      <c r="Y211" s="150">
        <f>X211*K211</f>
        <v>0</v>
      </c>
      <c r="Z211" s="150">
        <v>0</v>
      </c>
      <c r="AA211" s="151">
        <f>Z211*K211</f>
        <v>0</v>
      </c>
      <c r="AR211" s="19" t="s">
        <v>186</v>
      </c>
      <c r="AT211" s="19" t="s">
        <v>188</v>
      </c>
      <c r="AU211" s="19" t="s">
        <v>80</v>
      </c>
      <c r="AY211" s="19" t="s">
        <v>187</v>
      </c>
      <c r="BE211" s="152">
        <f>IF(U211="základní",N211,0)</f>
        <v>0</v>
      </c>
      <c r="BF211" s="152">
        <f>IF(U211="snížená",N211,0)</f>
        <v>0</v>
      </c>
      <c r="BG211" s="152">
        <f>IF(U211="zákl. přenesená",N211,0)</f>
        <v>0</v>
      </c>
      <c r="BH211" s="152">
        <f>IF(U211="sníž. přenesená",N211,0)</f>
        <v>0</v>
      </c>
      <c r="BI211" s="152">
        <f>IF(U211="nulová",N211,0)</f>
        <v>0</v>
      </c>
      <c r="BJ211" s="19" t="s">
        <v>80</v>
      </c>
      <c r="BK211" s="152">
        <f>ROUND(L211*K211,2)</f>
        <v>0</v>
      </c>
      <c r="BL211" s="19" t="s">
        <v>186</v>
      </c>
      <c r="BM211" s="19" t="s">
        <v>336</v>
      </c>
    </row>
    <row r="212" spans="2:65" s="9" customFormat="1" ht="16.5" customHeight="1">
      <c r="B212" s="153"/>
      <c r="C212" s="154"/>
      <c r="D212" s="154"/>
      <c r="E212" s="155" t="s">
        <v>19</v>
      </c>
      <c r="F212" s="219" t="s">
        <v>337</v>
      </c>
      <c r="G212" s="220"/>
      <c r="H212" s="220"/>
      <c r="I212" s="220"/>
      <c r="J212" s="154"/>
      <c r="K212" s="155" t="s">
        <v>19</v>
      </c>
      <c r="L212" s="154"/>
      <c r="M212" s="154"/>
      <c r="N212" s="154"/>
      <c r="O212" s="154"/>
      <c r="P212" s="154"/>
      <c r="Q212" s="154"/>
      <c r="R212" s="156"/>
      <c r="T212" s="157"/>
      <c r="U212" s="154"/>
      <c r="V212" s="154"/>
      <c r="W212" s="154"/>
      <c r="X212" s="154"/>
      <c r="Y212" s="154"/>
      <c r="Z212" s="154"/>
      <c r="AA212" s="158"/>
      <c r="AT212" s="159" t="s">
        <v>194</v>
      </c>
      <c r="AU212" s="159" t="s">
        <v>80</v>
      </c>
      <c r="AV212" s="9" t="s">
        <v>80</v>
      </c>
      <c r="AW212" s="9" t="s">
        <v>30</v>
      </c>
      <c r="AX212" s="9" t="s">
        <v>72</v>
      </c>
      <c r="AY212" s="159" t="s">
        <v>187</v>
      </c>
    </row>
    <row r="213" spans="2:65" s="9" customFormat="1" ht="16.5" customHeight="1">
      <c r="B213" s="153"/>
      <c r="C213" s="154"/>
      <c r="D213" s="154"/>
      <c r="E213" s="155" t="s">
        <v>19</v>
      </c>
      <c r="F213" s="215" t="s">
        <v>307</v>
      </c>
      <c r="G213" s="216"/>
      <c r="H213" s="216"/>
      <c r="I213" s="216"/>
      <c r="J213" s="154"/>
      <c r="K213" s="155" t="s">
        <v>19</v>
      </c>
      <c r="L213" s="154"/>
      <c r="M213" s="154"/>
      <c r="N213" s="154"/>
      <c r="O213" s="154"/>
      <c r="P213" s="154"/>
      <c r="Q213" s="154"/>
      <c r="R213" s="156"/>
      <c r="T213" s="157"/>
      <c r="U213" s="154"/>
      <c r="V213" s="154"/>
      <c r="W213" s="154"/>
      <c r="X213" s="154"/>
      <c r="Y213" s="154"/>
      <c r="Z213" s="154"/>
      <c r="AA213" s="158"/>
      <c r="AT213" s="159" t="s">
        <v>194</v>
      </c>
      <c r="AU213" s="159" t="s">
        <v>80</v>
      </c>
      <c r="AV213" s="9" t="s">
        <v>80</v>
      </c>
      <c r="AW213" s="9" t="s">
        <v>30</v>
      </c>
      <c r="AX213" s="9" t="s">
        <v>72</v>
      </c>
      <c r="AY213" s="159" t="s">
        <v>187</v>
      </c>
    </row>
    <row r="214" spans="2:65" s="9" customFormat="1" ht="16.5" customHeight="1">
      <c r="B214" s="153"/>
      <c r="C214" s="154"/>
      <c r="D214" s="154"/>
      <c r="E214" s="155" t="s">
        <v>19</v>
      </c>
      <c r="F214" s="215" t="s">
        <v>338</v>
      </c>
      <c r="G214" s="216"/>
      <c r="H214" s="216"/>
      <c r="I214" s="216"/>
      <c r="J214" s="154"/>
      <c r="K214" s="155" t="s">
        <v>19</v>
      </c>
      <c r="L214" s="154"/>
      <c r="M214" s="154"/>
      <c r="N214" s="154"/>
      <c r="O214" s="154"/>
      <c r="P214" s="154"/>
      <c r="Q214" s="154"/>
      <c r="R214" s="156"/>
      <c r="T214" s="157"/>
      <c r="U214" s="154"/>
      <c r="V214" s="154"/>
      <c r="W214" s="154"/>
      <c r="X214" s="154"/>
      <c r="Y214" s="154"/>
      <c r="Z214" s="154"/>
      <c r="AA214" s="158"/>
      <c r="AT214" s="159" t="s">
        <v>194</v>
      </c>
      <c r="AU214" s="159" t="s">
        <v>80</v>
      </c>
      <c r="AV214" s="9" t="s">
        <v>80</v>
      </c>
      <c r="AW214" s="9" t="s">
        <v>30</v>
      </c>
      <c r="AX214" s="9" t="s">
        <v>72</v>
      </c>
      <c r="AY214" s="159" t="s">
        <v>187</v>
      </c>
    </row>
    <row r="215" spans="2:65" s="10" customFormat="1" ht="16.5" customHeight="1">
      <c r="B215" s="160"/>
      <c r="C215" s="161"/>
      <c r="D215" s="161"/>
      <c r="E215" s="162" t="s">
        <v>339</v>
      </c>
      <c r="F215" s="213" t="s">
        <v>128</v>
      </c>
      <c r="G215" s="214"/>
      <c r="H215" s="214"/>
      <c r="I215" s="214"/>
      <c r="J215" s="161"/>
      <c r="K215" s="163">
        <v>120</v>
      </c>
      <c r="L215" s="161"/>
      <c r="M215" s="161"/>
      <c r="N215" s="161"/>
      <c r="O215" s="161"/>
      <c r="P215" s="161"/>
      <c r="Q215" s="161"/>
      <c r="R215" s="164"/>
      <c r="T215" s="165"/>
      <c r="U215" s="161"/>
      <c r="V215" s="161"/>
      <c r="W215" s="161"/>
      <c r="X215" s="161"/>
      <c r="Y215" s="161"/>
      <c r="Z215" s="161"/>
      <c r="AA215" s="166"/>
      <c r="AT215" s="167" t="s">
        <v>194</v>
      </c>
      <c r="AU215" s="167" t="s">
        <v>80</v>
      </c>
      <c r="AV215" s="10" t="s">
        <v>114</v>
      </c>
      <c r="AW215" s="10" t="s">
        <v>30</v>
      </c>
      <c r="AX215" s="10" t="s">
        <v>72</v>
      </c>
      <c r="AY215" s="167" t="s">
        <v>187</v>
      </c>
    </row>
    <row r="216" spans="2:65" s="9" customFormat="1" ht="16.5" customHeight="1">
      <c r="B216" s="153"/>
      <c r="C216" s="154"/>
      <c r="D216" s="154"/>
      <c r="E216" s="155" t="s">
        <v>19</v>
      </c>
      <c r="F216" s="215" t="s">
        <v>340</v>
      </c>
      <c r="G216" s="216"/>
      <c r="H216" s="216"/>
      <c r="I216" s="216"/>
      <c r="J216" s="154"/>
      <c r="K216" s="155" t="s">
        <v>19</v>
      </c>
      <c r="L216" s="154"/>
      <c r="M216" s="154"/>
      <c r="N216" s="154"/>
      <c r="O216" s="154"/>
      <c r="P216" s="154"/>
      <c r="Q216" s="154"/>
      <c r="R216" s="156"/>
      <c r="T216" s="157"/>
      <c r="U216" s="154"/>
      <c r="V216" s="154"/>
      <c r="W216" s="154"/>
      <c r="X216" s="154"/>
      <c r="Y216" s="154"/>
      <c r="Z216" s="154"/>
      <c r="AA216" s="158"/>
      <c r="AT216" s="159" t="s">
        <v>194</v>
      </c>
      <c r="AU216" s="159" t="s">
        <v>80</v>
      </c>
      <c r="AV216" s="9" t="s">
        <v>80</v>
      </c>
      <c r="AW216" s="9" t="s">
        <v>30</v>
      </c>
      <c r="AX216" s="9" t="s">
        <v>72</v>
      </c>
      <c r="AY216" s="159" t="s">
        <v>187</v>
      </c>
    </row>
    <row r="217" spans="2:65" s="10" customFormat="1" ht="16.5" customHeight="1">
      <c r="B217" s="160"/>
      <c r="C217" s="161"/>
      <c r="D217" s="161"/>
      <c r="E217" s="162" t="s">
        <v>152</v>
      </c>
      <c r="F217" s="213" t="s">
        <v>128</v>
      </c>
      <c r="G217" s="214"/>
      <c r="H217" s="214"/>
      <c r="I217" s="214"/>
      <c r="J217" s="161"/>
      <c r="K217" s="163">
        <v>120</v>
      </c>
      <c r="L217" s="161"/>
      <c r="M217" s="161"/>
      <c r="N217" s="161"/>
      <c r="O217" s="161"/>
      <c r="P217" s="161"/>
      <c r="Q217" s="161"/>
      <c r="R217" s="164"/>
      <c r="T217" s="165"/>
      <c r="U217" s="161"/>
      <c r="V217" s="161"/>
      <c r="W217" s="161"/>
      <c r="X217" s="161"/>
      <c r="Y217" s="161"/>
      <c r="Z217" s="161"/>
      <c r="AA217" s="166"/>
      <c r="AT217" s="167" t="s">
        <v>194</v>
      </c>
      <c r="AU217" s="167" t="s">
        <v>80</v>
      </c>
      <c r="AV217" s="10" t="s">
        <v>114</v>
      </c>
      <c r="AW217" s="10" t="s">
        <v>30</v>
      </c>
      <c r="AX217" s="10" t="s">
        <v>72</v>
      </c>
      <c r="AY217" s="167" t="s">
        <v>187</v>
      </c>
    </row>
    <row r="218" spans="2:65" s="10" customFormat="1" ht="16.5" customHeight="1">
      <c r="B218" s="160"/>
      <c r="C218" s="161"/>
      <c r="D218" s="161"/>
      <c r="E218" s="162" t="s">
        <v>341</v>
      </c>
      <c r="F218" s="213" t="s">
        <v>342</v>
      </c>
      <c r="G218" s="214"/>
      <c r="H218" s="214"/>
      <c r="I218" s="214"/>
      <c r="J218" s="161"/>
      <c r="K218" s="163">
        <v>240</v>
      </c>
      <c r="L218" s="161"/>
      <c r="M218" s="161"/>
      <c r="N218" s="161"/>
      <c r="O218" s="161"/>
      <c r="P218" s="161"/>
      <c r="Q218" s="161"/>
      <c r="R218" s="164"/>
      <c r="T218" s="165"/>
      <c r="U218" s="161"/>
      <c r="V218" s="161"/>
      <c r="W218" s="161"/>
      <c r="X218" s="161"/>
      <c r="Y218" s="161"/>
      <c r="Z218" s="161"/>
      <c r="AA218" s="166"/>
      <c r="AT218" s="167" t="s">
        <v>194</v>
      </c>
      <c r="AU218" s="167" t="s">
        <v>80</v>
      </c>
      <c r="AV218" s="10" t="s">
        <v>114</v>
      </c>
      <c r="AW218" s="10" t="s">
        <v>30</v>
      </c>
      <c r="AX218" s="10" t="s">
        <v>80</v>
      </c>
      <c r="AY218" s="167" t="s">
        <v>187</v>
      </c>
    </row>
    <row r="219" spans="2:65" s="1" customFormat="1" ht="25.5" customHeight="1">
      <c r="B219" s="32"/>
      <c r="C219" s="145" t="s">
        <v>343</v>
      </c>
      <c r="D219" s="145" t="s">
        <v>188</v>
      </c>
      <c r="E219" s="146" t="s">
        <v>344</v>
      </c>
      <c r="F219" s="217" t="s">
        <v>345</v>
      </c>
      <c r="G219" s="217"/>
      <c r="H219" s="217"/>
      <c r="I219" s="217"/>
      <c r="J219" s="147" t="s">
        <v>191</v>
      </c>
      <c r="K219" s="148">
        <v>1</v>
      </c>
      <c r="L219" s="218">
        <v>0</v>
      </c>
      <c r="M219" s="218"/>
      <c r="N219" s="218">
        <f>ROUND(L219*K219,2)</f>
        <v>0</v>
      </c>
      <c r="O219" s="218"/>
      <c r="P219" s="218"/>
      <c r="Q219" s="218"/>
      <c r="R219" s="34"/>
      <c r="T219" s="149" t="s">
        <v>19</v>
      </c>
      <c r="U219" s="41" t="s">
        <v>37</v>
      </c>
      <c r="V219" s="150">
        <v>0</v>
      </c>
      <c r="W219" s="150">
        <f>V219*K219</f>
        <v>0</v>
      </c>
      <c r="X219" s="150">
        <v>0</v>
      </c>
      <c r="Y219" s="150">
        <f>X219*K219</f>
        <v>0</v>
      </c>
      <c r="Z219" s="150">
        <v>0</v>
      </c>
      <c r="AA219" s="151">
        <f>Z219*K219</f>
        <v>0</v>
      </c>
      <c r="AR219" s="19" t="s">
        <v>186</v>
      </c>
      <c r="AT219" s="19" t="s">
        <v>188</v>
      </c>
      <c r="AU219" s="19" t="s">
        <v>80</v>
      </c>
      <c r="AY219" s="19" t="s">
        <v>187</v>
      </c>
      <c r="BE219" s="152">
        <f>IF(U219="základní",N219,0)</f>
        <v>0</v>
      </c>
      <c r="BF219" s="152">
        <f>IF(U219="snížená",N219,0)</f>
        <v>0</v>
      </c>
      <c r="BG219" s="152">
        <f>IF(U219="zákl. přenesená",N219,0)</f>
        <v>0</v>
      </c>
      <c r="BH219" s="152">
        <f>IF(U219="sníž. přenesená",N219,0)</f>
        <v>0</v>
      </c>
      <c r="BI219" s="152">
        <f>IF(U219="nulová",N219,0)</f>
        <v>0</v>
      </c>
      <c r="BJ219" s="19" t="s">
        <v>80</v>
      </c>
      <c r="BK219" s="152">
        <f>ROUND(L219*K219,2)</f>
        <v>0</v>
      </c>
      <c r="BL219" s="19" t="s">
        <v>186</v>
      </c>
      <c r="BM219" s="19" t="s">
        <v>346</v>
      </c>
    </row>
    <row r="220" spans="2:65" s="9" customFormat="1" ht="16.5" customHeight="1">
      <c r="B220" s="153"/>
      <c r="C220" s="154"/>
      <c r="D220" s="154"/>
      <c r="E220" s="155" t="s">
        <v>19</v>
      </c>
      <c r="F220" s="219" t="s">
        <v>347</v>
      </c>
      <c r="G220" s="220"/>
      <c r="H220" s="220"/>
      <c r="I220" s="220"/>
      <c r="J220" s="154"/>
      <c r="K220" s="155" t="s">
        <v>19</v>
      </c>
      <c r="L220" s="154"/>
      <c r="M220" s="154"/>
      <c r="N220" s="154"/>
      <c r="O220" s="154"/>
      <c r="P220" s="154"/>
      <c r="Q220" s="154"/>
      <c r="R220" s="156"/>
      <c r="T220" s="157"/>
      <c r="U220" s="154"/>
      <c r="V220" s="154"/>
      <c r="W220" s="154"/>
      <c r="X220" s="154"/>
      <c r="Y220" s="154"/>
      <c r="Z220" s="154"/>
      <c r="AA220" s="158"/>
      <c r="AT220" s="159" t="s">
        <v>194</v>
      </c>
      <c r="AU220" s="159" t="s">
        <v>80</v>
      </c>
      <c r="AV220" s="9" t="s">
        <v>80</v>
      </c>
      <c r="AW220" s="9" t="s">
        <v>30</v>
      </c>
      <c r="AX220" s="9" t="s">
        <v>72</v>
      </c>
      <c r="AY220" s="159" t="s">
        <v>187</v>
      </c>
    </row>
    <row r="221" spans="2:65" s="9" customFormat="1" ht="16.5" customHeight="1">
      <c r="B221" s="153"/>
      <c r="C221" s="154"/>
      <c r="D221" s="154"/>
      <c r="E221" s="155" t="s">
        <v>19</v>
      </c>
      <c r="F221" s="215" t="s">
        <v>204</v>
      </c>
      <c r="G221" s="216"/>
      <c r="H221" s="216"/>
      <c r="I221" s="216"/>
      <c r="J221" s="154"/>
      <c r="K221" s="155" t="s">
        <v>19</v>
      </c>
      <c r="L221" s="154"/>
      <c r="M221" s="154"/>
      <c r="N221" s="154"/>
      <c r="O221" s="154"/>
      <c r="P221" s="154"/>
      <c r="Q221" s="154"/>
      <c r="R221" s="156"/>
      <c r="T221" s="157"/>
      <c r="U221" s="154"/>
      <c r="V221" s="154"/>
      <c r="W221" s="154"/>
      <c r="X221" s="154"/>
      <c r="Y221" s="154"/>
      <c r="Z221" s="154"/>
      <c r="AA221" s="158"/>
      <c r="AT221" s="159" t="s">
        <v>194</v>
      </c>
      <c r="AU221" s="159" t="s">
        <v>80</v>
      </c>
      <c r="AV221" s="9" t="s">
        <v>80</v>
      </c>
      <c r="AW221" s="9" t="s">
        <v>30</v>
      </c>
      <c r="AX221" s="9" t="s">
        <v>72</v>
      </c>
      <c r="AY221" s="159" t="s">
        <v>187</v>
      </c>
    </row>
    <row r="222" spans="2:65" s="10" customFormat="1" ht="16.5" customHeight="1">
      <c r="B222" s="160"/>
      <c r="C222" s="161"/>
      <c r="D222" s="161"/>
      <c r="E222" s="162" t="s">
        <v>348</v>
      </c>
      <c r="F222" s="213" t="s">
        <v>80</v>
      </c>
      <c r="G222" s="214"/>
      <c r="H222" s="214"/>
      <c r="I222" s="214"/>
      <c r="J222" s="161"/>
      <c r="K222" s="163">
        <v>1</v>
      </c>
      <c r="L222" s="161"/>
      <c r="M222" s="161"/>
      <c r="N222" s="161"/>
      <c r="O222" s="161"/>
      <c r="P222" s="161"/>
      <c r="Q222" s="161"/>
      <c r="R222" s="164"/>
      <c r="T222" s="165"/>
      <c r="U222" s="161"/>
      <c r="V222" s="161"/>
      <c r="W222" s="161"/>
      <c r="X222" s="161"/>
      <c r="Y222" s="161"/>
      <c r="Z222" s="161"/>
      <c r="AA222" s="166"/>
      <c r="AT222" s="167" t="s">
        <v>194</v>
      </c>
      <c r="AU222" s="167" t="s">
        <v>80</v>
      </c>
      <c r="AV222" s="10" t="s">
        <v>114</v>
      </c>
      <c r="AW222" s="10" t="s">
        <v>30</v>
      </c>
      <c r="AX222" s="10" t="s">
        <v>72</v>
      </c>
      <c r="AY222" s="167" t="s">
        <v>187</v>
      </c>
    </row>
    <row r="223" spans="2:65" s="10" customFormat="1" ht="16.5" customHeight="1">
      <c r="B223" s="160"/>
      <c r="C223" s="161"/>
      <c r="D223" s="161"/>
      <c r="E223" s="162" t="s">
        <v>349</v>
      </c>
      <c r="F223" s="213" t="s">
        <v>350</v>
      </c>
      <c r="G223" s="214"/>
      <c r="H223" s="214"/>
      <c r="I223" s="214"/>
      <c r="J223" s="161"/>
      <c r="K223" s="163">
        <v>1</v>
      </c>
      <c r="L223" s="161"/>
      <c r="M223" s="161"/>
      <c r="N223" s="161"/>
      <c r="O223" s="161"/>
      <c r="P223" s="161"/>
      <c r="Q223" s="161"/>
      <c r="R223" s="164"/>
      <c r="T223" s="165"/>
      <c r="U223" s="161"/>
      <c r="V223" s="161"/>
      <c r="W223" s="161"/>
      <c r="X223" s="161"/>
      <c r="Y223" s="161"/>
      <c r="Z223" s="161"/>
      <c r="AA223" s="166"/>
      <c r="AT223" s="167" t="s">
        <v>194</v>
      </c>
      <c r="AU223" s="167" t="s">
        <v>80</v>
      </c>
      <c r="AV223" s="10" t="s">
        <v>114</v>
      </c>
      <c r="AW223" s="10" t="s">
        <v>30</v>
      </c>
      <c r="AX223" s="10" t="s">
        <v>80</v>
      </c>
      <c r="AY223" s="167" t="s">
        <v>187</v>
      </c>
    </row>
    <row r="224" spans="2:65" s="1" customFormat="1" ht="25.5" customHeight="1">
      <c r="B224" s="32"/>
      <c r="C224" s="145" t="s">
        <v>351</v>
      </c>
      <c r="D224" s="145" t="s">
        <v>188</v>
      </c>
      <c r="E224" s="146" t="s">
        <v>352</v>
      </c>
      <c r="F224" s="217" t="s">
        <v>353</v>
      </c>
      <c r="G224" s="217"/>
      <c r="H224" s="217"/>
      <c r="I224" s="217"/>
      <c r="J224" s="147" t="s">
        <v>191</v>
      </c>
      <c r="K224" s="148">
        <v>1</v>
      </c>
      <c r="L224" s="218">
        <v>0</v>
      </c>
      <c r="M224" s="218"/>
      <c r="N224" s="218">
        <f>ROUND(L224*K224,2)</f>
        <v>0</v>
      </c>
      <c r="O224" s="218"/>
      <c r="P224" s="218"/>
      <c r="Q224" s="218"/>
      <c r="R224" s="34"/>
      <c r="T224" s="149" t="s">
        <v>19</v>
      </c>
      <c r="U224" s="41" t="s">
        <v>37</v>
      </c>
      <c r="V224" s="150">
        <v>0</v>
      </c>
      <c r="W224" s="150">
        <f>V224*K224</f>
        <v>0</v>
      </c>
      <c r="X224" s="150">
        <v>0</v>
      </c>
      <c r="Y224" s="150">
        <f>X224*K224</f>
        <v>0</v>
      </c>
      <c r="Z224" s="150">
        <v>0</v>
      </c>
      <c r="AA224" s="151">
        <f>Z224*K224</f>
        <v>0</v>
      </c>
      <c r="AR224" s="19" t="s">
        <v>186</v>
      </c>
      <c r="AT224" s="19" t="s">
        <v>188</v>
      </c>
      <c r="AU224" s="19" t="s">
        <v>80</v>
      </c>
      <c r="AY224" s="19" t="s">
        <v>187</v>
      </c>
      <c r="BE224" s="152">
        <f>IF(U224="základní",N224,0)</f>
        <v>0</v>
      </c>
      <c r="BF224" s="152">
        <f>IF(U224="snížená",N224,0)</f>
        <v>0</v>
      </c>
      <c r="BG224" s="152">
        <f>IF(U224="zákl. přenesená",N224,0)</f>
        <v>0</v>
      </c>
      <c r="BH224" s="152">
        <f>IF(U224="sníž. přenesená",N224,0)</f>
        <v>0</v>
      </c>
      <c r="BI224" s="152">
        <f>IF(U224="nulová",N224,0)</f>
        <v>0</v>
      </c>
      <c r="BJ224" s="19" t="s">
        <v>80</v>
      </c>
      <c r="BK224" s="152">
        <f>ROUND(L224*K224,2)</f>
        <v>0</v>
      </c>
      <c r="BL224" s="19" t="s">
        <v>186</v>
      </c>
      <c r="BM224" s="19" t="s">
        <v>354</v>
      </c>
    </row>
    <row r="225" spans="2:65" s="9" customFormat="1" ht="16.5" customHeight="1">
      <c r="B225" s="153"/>
      <c r="C225" s="154"/>
      <c r="D225" s="154"/>
      <c r="E225" s="155" t="s">
        <v>19</v>
      </c>
      <c r="F225" s="219" t="s">
        <v>347</v>
      </c>
      <c r="G225" s="220"/>
      <c r="H225" s="220"/>
      <c r="I225" s="220"/>
      <c r="J225" s="154"/>
      <c r="K225" s="155" t="s">
        <v>19</v>
      </c>
      <c r="L225" s="154"/>
      <c r="M225" s="154"/>
      <c r="N225" s="154"/>
      <c r="O225" s="154"/>
      <c r="P225" s="154"/>
      <c r="Q225" s="154"/>
      <c r="R225" s="156"/>
      <c r="T225" s="157"/>
      <c r="U225" s="154"/>
      <c r="V225" s="154"/>
      <c r="W225" s="154"/>
      <c r="X225" s="154"/>
      <c r="Y225" s="154"/>
      <c r="Z225" s="154"/>
      <c r="AA225" s="158"/>
      <c r="AT225" s="159" t="s">
        <v>194</v>
      </c>
      <c r="AU225" s="159" t="s">
        <v>80</v>
      </c>
      <c r="AV225" s="9" t="s">
        <v>80</v>
      </c>
      <c r="AW225" s="9" t="s">
        <v>30</v>
      </c>
      <c r="AX225" s="9" t="s">
        <v>72</v>
      </c>
      <c r="AY225" s="159" t="s">
        <v>187</v>
      </c>
    </row>
    <row r="226" spans="2:65" s="9" customFormat="1" ht="16.5" customHeight="1">
      <c r="B226" s="153"/>
      <c r="C226" s="154"/>
      <c r="D226" s="154"/>
      <c r="E226" s="155" t="s">
        <v>19</v>
      </c>
      <c r="F226" s="215" t="s">
        <v>204</v>
      </c>
      <c r="G226" s="216"/>
      <c r="H226" s="216"/>
      <c r="I226" s="216"/>
      <c r="J226" s="154"/>
      <c r="K226" s="155" t="s">
        <v>19</v>
      </c>
      <c r="L226" s="154"/>
      <c r="M226" s="154"/>
      <c r="N226" s="154"/>
      <c r="O226" s="154"/>
      <c r="P226" s="154"/>
      <c r="Q226" s="154"/>
      <c r="R226" s="156"/>
      <c r="T226" s="157"/>
      <c r="U226" s="154"/>
      <c r="V226" s="154"/>
      <c r="W226" s="154"/>
      <c r="X226" s="154"/>
      <c r="Y226" s="154"/>
      <c r="Z226" s="154"/>
      <c r="AA226" s="158"/>
      <c r="AT226" s="159" t="s">
        <v>194</v>
      </c>
      <c r="AU226" s="159" t="s">
        <v>80</v>
      </c>
      <c r="AV226" s="9" t="s">
        <v>80</v>
      </c>
      <c r="AW226" s="9" t="s">
        <v>30</v>
      </c>
      <c r="AX226" s="9" t="s">
        <v>72</v>
      </c>
      <c r="AY226" s="159" t="s">
        <v>187</v>
      </c>
    </row>
    <row r="227" spans="2:65" s="10" customFormat="1" ht="16.5" customHeight="1">
      <c r="B227" s="160"/>
      <c r="C227" s="161"/>
      <c r="D227" s="161"/>
      <c r="E227" s="162" t="s">
        <v>355</v>
      </c>
      <c r="F227" s="213" t="s">
        <v>80</v>
      </c>
      <c r="G227" s="214"/>
      <c r="H227" s="214"/>
      <c r="I227" s="214"/>
      <c r="J227" s="161"/>
      <c r="K227" s="163">
        <v>1</v>
      </c>
      <c r="L227" s="161"/>
      <c r="M227" s="161"/>
      <c r="N227" s="161"/>
      <c r="O227" s="161"/>
      <c r="P227" s="161"/>
      <c r="Q227" s="161"/>
      <c r="R227" s="164"/>
      <c r="T227" s="165"/>
      <c r="U227" s="161"/>
      <c r="V227" s="161"/>
      <c r="W227" s="161"/>
      <c r="X227" s="161"/>
      <c r="Y227" s="161"/>
      <c r="Z227" s="161"/>
      <c r="AA227" s="166"/>
      <c r="AT227" s="167" t="s">
        <v>194</v>
      </c>
      <c r="AU227" s="167" t="s">
        <v>80</v>
      </c>
      <c r="AV227" s="10" t="s">
        <v>114</v>
      </c>
      <c r="AW227" s="10" t="s">
        <v>30</v>
      </c>
      <c r="AX227" s="10" t="s">
        <v>72</v>
      </c>
      <c r="AY227" s="167" t="s">
        <v>187</v>
      </c>
    </row>
    <row r="228" spans="2:65" s="10" customFormat="1" ht="16.5" customHeight="1">
      <c r="B228" s="160"/>
      <c r="C228" s="161"/>
      <c r="D228" s="161"/>
      <c r="E228" s="162" t="s">
        <v>356</v>
      </c>
      <c r="F228" s="213" t="s">
        <v>357</v>
      </c>
      <c r="G228" s="214"/>
      <c r="H228" s="214"/>
      <c r="I228" s="214"/>
      <c r="J228" s="161"/>
      <c r="K228" s="163">
        <v>1</v>
      </c>
      <c r="L228" s="161"/>
      <c r="M228" s="161"/>
      <c r="N228" s="161"/>
      <c r="O228" s="161"/>
      <c r="P228" s="161"/>
      <c r="Q228" s="161"/>
      <c r="R228" s="164"/>
      <c r="T228" s="165"/>
      <c r="U228" s="161"/>
      <c r="V228" s="161"/>
      <c r="W228" s="161"/>
      <c r="X228" s="161"/>
      <c r="Y228" s="161"/>
      <c r="Z228" s="161"/>
      <c r="AA228" s="166"/>
      <c r="AT228" s="167" t="s">
        <v>194</v>
      </c>
      <c r="AU228" s="167" t="s">
        <v>80</v>
      </c>
      <c r="AV228" s="10" t="s">
        <v>114</v>
      </c>
      <c r="AW228" s="10" t="s">
        <v>30</v>
      </c>
      <c r="AX228" s="10" t="s">
        <v>80</v>
      </c>
      <c r="AY228" s="167" t="s">
        <v>187</v>
      </c>
    </row>
    <row r="229" spans="2:65" s="1" customFormat="1" ht="25.5" customHeight="1">
      <c r="B229" s="32"/>
      <c r="C229" s="145" t="s">
        <v>358</v>
      </c>
      <c r="D229" s="145" t="s">
        <v>188</v>
      </c>
      <c r="E229" s="146" t="s">
        <v>359</v>
      </c>
      <c r="F229" s="217" t="s">
        <v>360</v>
      </c>
      <c r="G229" s="217"/>
      <c r="H229" s="217"/>
      <c r="I229" s="217"/>
      <c r="J229" s="147" t="s">
        <v>191</v>
      </c>
      <c r="K229" s="148">
        <v>1</v>
      </c>
      <c r="L229" s="218">
        <v>0</v>
      </c>
      <c r="M229" s="218"/>
      <c r="N229" s="218">
        <f>ROUND(L229*K229,2)</f>
        <v>0</v>
      </c>
      <c r="O229" s="218"/>
      <c r="P229" s="218"/>
      <c r="Q229" s="218"/>
      <c r="R229" s="34"/>
      <c r="T229" s="149" t="s">
        <v>19</v>
      </c>
      <c r="U229" s="41" t="s">
        <v>37</v>
      </c>
      <c r="V229" s="150">
        <v>0</v>
      </c>
      <c r="W229" s="150">
        <f>V229*K229</f>
        <v>0</v>
      </c>
      <c r="X229" s="150">
        <v>0</v>
      </c>
      <c r="Y229" s="150">
        <f>X229*K229</f>
        <v>0</v>
      </c>
      <c r="Z229" s="150">
        <v>0</v>
      </c>
      <c r="AA229" s="151">
        <f>Z229*K229</f>
        <v>0</v>
      </c>
      <c r="AR229" s="19" t="s">
        <v>186</v>
      </c>
      <c r="AT229" s="19" t="s">
        <v>188</v>
      </c>
      <c r="AU229" s="19" t="s">
        <v>80</v>
      </c>
      <c r="AY229" s="19" t="s">
        <v>187</v>
      </c>
      <c r="BE229" s="152">
        <f>IF(U229="základní",N229,0)</f>
        <v>0</v>
      </c>
      <c r="BF229" s="152">
        <f>IF(U229="snížená",N229,0)</f>
        <v>0</v>
      </c>
      <c r="BG229" s="152">
        <f>IF(U229="zákl. přenesená",N229,0)</f>
        <v>0</v>
      </c>
      <c r="BH229" s="152">
        <f>IF(U229="sníž. přenesená",N229,0)</f>
        <v>0</v>
      </c>
      <c r="BI229" s="152">
        <f>IF(U229="nulová",N229,0)</f>
        <v>0</v>
      </c>
      <c r="BJ229" s="19" t="s">
        <v>80</v>
      </c>
      <c r="BK229" s="152">
        <f>ROUND(L229*K229,2)</f>
        <v>0</v>
      </c>
      <c r="BL229" s="19" t="s">
        <v>186</v>
      </c>
      <c r="BM229" s="19" t="s">
        <v>361</v>
      </c>
    </row>
    <row r="230" spans="2:65" s="9" customFormat="1" ht="16.5" customHeight="1">
      <c r="B230" s="153"/>
      <c r="C230" s="154"/>
      <c r="D230" s="154"/>
      <c r="E230" s="155" t="s">
        <v>19</v>
      </c>
      <c r="F230" s="219" t="s">
        <v>347</v>
      </c>
      <c r="G230" s="220"/>
      <c r="H230" s="220"/>
      <c r="I230" s="220"/>
      <c r="J230" s="154"/>
      <c r="K230" s="155" t="s">
        <v>19</v>
      </c>
      <c r="L230" s="154"/>
      <c r="M230" s="154"/>
      <c r="N230" s="154"/>
      <c r="O230" s="154"/>
      <c r="P230" s="154"/>
      <c r="Q230" s="154"/>
      <c r="R230" s="156"/>
      <c r="T230" s="157"/>
      <c r="U230" s="154"/>
      <c r="V230" s="154"/>
      <c r="W230" s="154"/>
      <c r="X230" s="154"/>
      <c r="Y230" s="154"/>
      <c r="Z230" s="154"/>
      <c r="AA230" s="158"/>
      <c r="AT230" s="159" t="s">
        <v>194</v>
      </c>
      <c r="AU230" s="159" t="s">
        <v>80</v>
      </c>
      <c r="AV230" s="9" t="s">
        <v>80</v>
      </c>
      <c r="AW230" s="9" t="s">
        <v>30</v>
      </c>
      <c r="AX230" s="9" t="s">
        <v>72</v>
      </c>
      <c r="AY230" s="159" t="s">
        <v>187</v>
      </c>
    </row>
    <row r="231" spans="2:65" s="9" customFormat="1" ht="16.5" customHeight="1">
      <c r="B231" s="153"/>
      <c r="C231" s="154"/>
      <c r="D231" s="154"/>
      <c r="E231" s="155" t="s">
        <v>19</v>
      </c>
      <c r="F231" s="215" t="s">
        <v>204</v>
      </c>
      <c r="G231" s="216"/>
      <c r="H231" s="216"/>
      <c r="I231" s="216"/>
      <c r="J231" s="154"/>
      <c r="K231" s="155" t="s">
        <v>19</v>
      </c>
      <c r="L231" s="154"/>
      <c r="M231" s="154"/>
      <c r="N231" s="154"/>
      <c r="O231" s="154"/>
      <c r="P231" s="154"/>
      <c r="Q231" s="154"/>
      <c r="R231" s="156"/>
      <c r="T231" s="157"/>
      <c r="U231" s="154"/>
      <c r="V231" s="154"/>
      <c r="W231" s="154"/>
      <c r="X231" s="154"/>
      <c r="Y231" s="154"/>
      <c r="Z231" s="154"/>
      <c r="AA231" s="158"/>
      <c r="AT231" s="159" t="s">
        <v>194</v>
      </c>
      <c r="AU231" s="159" t="s">
        <v>80</v>
      </c>
      <c r="AV231" s="9" t="s">
        <v>80</v>
      </c>
      <c r="AW231" s="9" t="s">
        <v>30</v>
      </c>
      <c r="AX231" s="9" t="s">
        <v>72</v>
      </c>
      <c r="AY231" s="159" t="s">
        <v>187</v>
      </c>
    </row>
    <row r="232" spans="2:65" s="10" customFormat="1" ht="16.5" customHeight="1">
      <c r="B232" s="160"/>
      <c r="C232" s="161"/>
      <c r="D232" s="161"/>
      <c r="E232" s="162" t="s">
        <v>362</v>
      </c>
      <c r="F232" s="213" t="s">
        <v>80</v>
      </c>
      <c r="G232" s="214"/>
      <c r="H232" s="214"/>
      <c r="I232" s="214"/>
      <c r="J232" s="161"/>
      <c r="K232" s="163">
        <v>1</v>
      </c>
      <c r="L232" s="161"/>
      <c r="M232" s="161"/>
      <c r="N232" s="161"/>
      <c r="O232" s="161"/>
      <c r="P232" s="161"/>
      <c r="Q232" s="161"/>
      <c r="R232" s="164"/>
      <c r="T232" s="165"/>
      <c r="U232" s="161"/>
      <c r="V232" s="161"/>
      <c r="W232" s="161"/>
      <c r="X232" s="161"/>
      <c r="Y232" s="161"/>
      <c r="Z232" s="161"/>
      <c r="AA232" s="166"/>
      <c r="AT232" s="167" t="s">
        <v>194</v>
      </c>
      <c r="AU232" s="167" t="s">
        <v>80</v>
      </c>
      <c r="AV232" s="10" t="s">
        <v>114</v>
      </c>
      <c r="AW232" s="10" t="s">
        <v>30</v>
      </c>
      <c r="AX232" s="10" t="s">
        <v>72</v>
      </c>
      <c r="AY232" s="167" t="s">
        <v>187</v>
      </c>
    </row>
    <row r="233" spans="2:65" s="10" customFormat="1" ht="16.5" customHeight="1">
      <c r="B233" s="160"/>
      <c r="C233" s="161"/>
      <c r="D233" s="161"/>
      <c r="E233" s="162" t="s">
        <v>363</v>
      </c>
      <c r="F233" s="213" t="s">
        <v>364</v>
      </c>
      <c r="G233" s="214"/>
      <c r="H233" s="214"/>
      <c r="I233" s="214"/>
      <c r="J233" s="161"/>
      <c r="K233" s="163">
        <v>1</v>
      </c>
      <c r="L233" s="161"/>
      <c r="M233" s="161"/>
      <c r="N233" s="161"/>
      <c r="O233" s="161"/>
      <c r="P233" s="161"/>
      <c r="Q233" s="161"/>
      <c r="R233" s="164"/>
      <c r="T233" s="165"/>
      <c r="U233" s="161"/>
      <c r="V233" s="161"/>
      <c r="W233" s="161"/>
      <c r="X233" s="161"/>
      <c r="Y233" s="161"/>
      <c r="Z233" s="161"/>
      <c r="AA233" s="166"/>
      <c r="AT233" s="167" t="s">
        <v>194</v>
      </c>
      <c r="AU233" s="167" t="s">
        <v>80</v>
      </c>
      <c r="AV233" s="10" t="s">
        <v>114</v>
      </c>
      <c r="AW233" s="10" t="s">
        <v>30</v>
      </c>
      <c r="AX233" s="10" t="s">
        <v>80</v>
      </c>
      <c r="AY233" s="167" t="s">
        <v>187</v>
      </c>
    </row>
    <row r="234" spans="2:65" s="1" customFormat="1" ht="38.25" customHeight="1">
      <c r="B234" s="32"/>
      <c r="C234" s="145" t="s">
        <v>365</v>
      </c>
      <c r="D234" s="145" t="s">
        <v>188</v>
      </c>
      <c r="E234" s="146" t="s">
        <v>366</v>
      </c>
      <c r="F234" s="217" t="s">
        <v>367</v>
      </c>
      <c r="G234" s="217"/>
      <c r="H234" s="217"/>
      <c r="I234" s="217"/>
      <c r="J234" s="147" t="s">
        <v>235</v>
      </c>
      <c r="K234" s="148">
        <v>5</v>
      </c>
      <c r="L234" s="218">
        <v>0</v>
      </c>
      <c r="M234" s="218"/>
      <c r="N234" s="218">
        <f>ROUND(L234*K234,2)</f>
        <v>0</v>
      </c>
      <c r="O234" s="218"/>
      <c r="P234" s="218"/>
      <c r="Q234" s="218"/>
      <c r="R234" s="34"/>
      <c r="T234" s="149" t="s">
        <v>19</v>
      </c>
      <c r="U234" s="41" t="s">
        <v>37</v>
      </c>
      <c r="V234" s="150">
        <v>0</v>
      </c>
      <c r="W234" s="150">
        <f>V234*K234</f>
        <v>0</v>
      </c>
      <c r="X234" s="150">
        <v>0</v>
      </c>
      <c r="Y234" s="150">
        <f>X234*K234</f>
        <v>0</v>
      </c>
      <c r="Z234" s="150">
        <v>0</v>
      </c>
      <c r="AA234" s="151">
        <f>Z234*K234</f>
        <v>0</v>
      </c>
      <c r="AR234" s="19" t="s">
        <v>186</v>
      </c>
      <c r="AT234" s="19" t="s">
        <v>188</v>
      </c>
      <c r="AU234" s="19" t="s">
        <v>80</v>
      </c>
      <c r="AY234" s="19" t="s">
        <v>187</v>
      </c>
      <c r="BE234" s="152">
        <f>IF(U234="základní",N234,0)</f>
        <v>0</v>
      </c>
      <c r="BF234" s="152">
        <f>IF(U234="snížená",N234,0)</f>
        <v>0</v>
      </c>
      <c r="BG234" s="152">
        <f>IF(U234="zákl. přenesená",N234,0)</f>
        <v>0</v>
      </c>
      <c r="BH234" s="152">
        <f>IF(U234="sníž. přenesená",N234,0)</f>
        <v>0</v>
      </c>
      <c r="BI234" s="152">
        <f>IF(U234="nulová",N234,0)</f>
        <v>0</v>
      </c>
      <c r="BJ234" s="19" t="s">
        <v>80</v>
      </c>
      <c r="BK234" s="152">
        <f>ROUND(L234*K234,2)</f>
        <v>0</v>
      </c>
      <c r="BL234" s="19" t="s">
        <v>186</v>
      </c>
      <c r="BM234" s="19" t="s">
        <v>368</v>
      </c>
    </row>
    <row r="235" spans="2:65" s="9" customFormat="1" ht="25.5" customHeight="1">
      <c r="B235" s="153"/>
      <c r="C235" s="154"/>
      <c r="D235" s="154"/>
      <c r="E235" s="155" t="s">
        <v>19</v>
      </c>
      <c r="F235" s="219" t="s">
        <v>369</v>
      </c>
      <c r="G235" s="220"/>
      <c r="H235" s="220"/>
      <c r="I235" s="220"/>
      <c r="J235" s="154"/>
      <c r="K235" s="155" t="s">
        <v>19</v>
      </c>
      <c r="L235" s="154"/>
      <c r="M235" s="154"/>
      <c r="N235" s="154"/>
      <c r="O235" s="154"/>
      <c r="P235" s="154"/>
      <c r="Q235" s="154"/>
      <c r="R235" s="156"/>
      <c r="T235" s="157"/>
      <c r="U235" s="154"/>
      <c r="V235" s="154"/>
      <c r="W235" s="154"/>
      <c r="X235" s="154"/>
      <c r="Y235" s="154"/>
      <c r="Z235" s="154"/>
      <c r="AA235" s="158"/>
      <c r="AT235" s="159" t="s">
        <v>194</v>
      </c>
      <c r="AU235" s="159" t="s">
        <v>80</v>
      </c>
      <c r="AV235" s="9" t="s">
        <v>80</v>
      </c>
      <c r="AW235" s="9" t="s">
        <v>30</v>
      </c>
      <c r="AX235" s="9" t="s">
        <v>72</v>
      </c>
      <c r="AY235" s="159" t="s">
        <v>187</v>
      </c>
    </row>
    <row r="236" spans="2:65" s="10" customFormat="1" ht="16.5" customHeight="1">
      <c r="B236" s="160"/>
      <c r="C236" s="161"/>
      <c r="D236" s="161"/>
      <c r="E236" s="162" t="s">
        <v>370</v>
      </c>
      <c r="F236" s="213" t="s">
        <v>371</v>
      </c>
      <c r="G236" s="214"/>
      <c r="H236" s="214"/>
      <c r="I236" s="214"/>
      <c r="J236" s="161"/>
      <c r="K236" s="163">
        <v>5</v>
      </c>
      <c r="L236" s="161"/>
      <c r="M236" s="161"/>
      <c r="N236" s="161"/>
      <c r="O236" s="161"/>
      <c r="P236" s="161"/>
      <c r="Q236" s="161"/>
      <c r="R236" s="164"/>
      <c r="T236" s="165"/>
      <c r="U236" s="161"/>
      <c r="V236" s="161"/>
      <c r="W236" s="161"/>
      <c r="X236" s="161"/>
      <c r="Y236" s="161"/>
      <c r="Z236" s="161"/>
      <c r="AA236" s="166"/>
      <c r="AT236" s="167" t="s">
        <v>194</v>
      </c>
      <c r="AU236" s="167" t="s">
        <v>80</v>
      </c>
      <c r="AV236" s="10" t="s">
        <v>114</v>
      </c>
      <c r="AW236" s="10" t="s">
        <v>30</v>
      </c>
      <c r="AX236" s="10" t="s">
        <v>72</v>
      </c>
      <c r="AY236" s="167" t="s">
        <v>187</v>
      </c>
    </row>
    <row r="237" spans="2:65" s="10" customFormat="1" ht="16.5" customHeight="1">
      <c r="B237" s="160"/>
      <c r="C237" s="161"/>
      <c r="D237" s="161"/>
      <c r="E237" s="162" t="s">
        <v>372</v>
      </c>
      <c r="F237" s="213" t="s">
        <v>373</v>
      </c>
      <c r="G237" s="214"/>
      <c r="H237" s="214"/>
      <c r="I237" s="214"/>
      <c r="J237" s="161"/>
      <c r="K237" s="163">
        <v>5</v>
      </c>
      <c r="L237" s="161"/>
      <c r="M237" s="161"/>
      <c r="N237" s="161"/>
      <c r="O237" s="161"/>
      <c r="P237" s="161"/>
      <c r="Q237" s="161"/>
      <c r="R237" s="164"/>
      <c r="T237" s="165"/>
      <c r="U237" s="161"/>
      <c r="V237" s="161"/>
      <c r="W237" s="161"/>
      <c r="X237" s="161"/>
      <c r="Y237" s="161"/>
      <c r="Z237" s="161"/>
      <c r="AA237" s="166"/>
      <c r="AT237" s="167" t="s">
        <v>194</v>
      </c>
      <c r="AU237" s="167" t="s">
        <v>80</v>
      </c>
      <c r="AV237" s="10" t="s">
        <v>114</v>
      </c>
      <c r="AW237" s="10" t="s">
        <v>30</v>
      </c>
      <c r="AX237" s="10" t="s">
        <v>80</v>
      </c>
      <c r="AY237" s="167" t="s">
        <v>187</v>
      </c>
    </row>
    <row r="238" spans="2:65" s="8" customFormat="1" ht="37.35" customHeight="1">
      <c r="B238" s="135"/>
      <c r="C238" s="136"/>
      <c r="D238" s="137" t="s">
        <v>167</v>
      </c>
      <c r="E238" s="137"/>
      <c r="F238" s="137"/>
      <c r="G238" s="137"/>
      <c r="H238" s="137"/>
      <c r="I238" s="137"/>
      <c r="J238" s="137"/>
      <c r="K238" s="137"/>
      <c r="L238" s="137"/>
      <c r="M238" s="137"/>
      <c r="N238" s="221">
        <f>BK238</f>
        <v>0</v>
      </c>
      <c r="O238" s="222"/>
      <c r="P238" s="222"/>
      <c r="Q238" s="222"/>
      <c r="R238" s="138"/>
      <c r="T238" s="139"/>
      <c r="U238" s="136"/>
      <c r="V238" s="136"/>
      <c r="W238" s="140">
        <f>SUM(W239:W256)</f>
        <v>0</v>
      </c>
      <c r="X238" s="136"/>
      <c r="Y238" s="140">
        <f>SUM(Y239:Y256)</f>
        <v>0</v>
      </c>
      <c r="Z238" s="136"/>
      <c r="AA238" s="141">
        <f>SUM(AA239:AA256)</f>
        <v>0</v>
      </c>
      <c r="AR238" s="142" t="s">
        <v>186</v>
      </c>
      <c r="AT238" s="143" t="s">
        <v>71</v>
      </c>
      <c r="AU238" s="143" t="s">
        <v>72</v>
      </c>
      <c r="AY238" s="142" t="s">
        <v>187</v>
      </c>
      <c r="BK238" s="144">
        <f>SUM(BK239:BK256)</f>
        <v>0</v>
      </c>
    </row>
    <row r="239" spans="2:65" s="1" customFormat="1" ht="25.5" customHeight="1">
      <c r="B239" s="32"/>
      <c r="C239" s="145" t="s">
        <v>374</v>
      </c>
      <c r="D239" s="145" t="s">
        <v>188</v>
      </c>
      <c r="E239" s="146" t="s">
        <v>375</v>
      </c>
      <c r="F239" s="217" t="s">
        <v>376</v>
      </c>
      <c r="G239" s="217"/>
      <c r="H239" s="217"/>
      <c r="I239" s="217"/>
      <c r="J239" s="147" t="s">
        <v>255</v>
      </c>
      <c r="K239" s="148">
        <v>27</v>
      </c>
      <c r="L239" s="218">
        <v>0</v>
      </c>
      <c r="M239" s="218"/>
      <c r="N239" s="218">
        <f>ROUND(L239*K239,2)</f>
        <v>0</v>
      </c>
      <c r="O239" s="218"/>
      <c r="P239" s="218"/>
      <c r="Q239" s="218"/>
      <c r="R239" s="34"/>
      <c r="T239" s="149" t="s">
        <v>19</v>
      </c>
      <c r="U239" s="41" t="s">
        <v>37</v>
      </c>
      <c r="V239" s="150">
        <v>0</v>
      </c>
      <c r="W239" s="150">
        <f>V239*K239</f>
        <v>0</v>
      </c>
      <c r="X239" s="150">
        <v>0</v>
      </c>
      <c r="Y239" s="150">
        <f>X239*K239</f>
        <v>0</v>
      </c>
      <c r="Z239" s="150">
        <v>0</v>
      </c>
      <c r="AA239" s="151">
        <f>Z239*K239</f>
        <v>0</v>
      </c>
      <c r="AR239" s="19" t="s">
        <v>186</v>
      </c>
      <c r="AT239" s="19" t="s">
        <v>188</v>
      </c>
      <c r="AU239" s="19" t="s">
        <v>80</v>
      </c>
      <c r="AY239" s="19" t="s">
        <v>187</v>
      </c>
      <c r="BE239" s="152">
        <f>IF(U239="základní",N239,0)</f>
        <v>0</v>
      </c>
      <c r="BF239" s="152">
        <f>IF(U239="snížená",N239,0)</f>
        <v>0</v>
      </c>
      <c r="BG239" s="152">
        <f>IF(U239="zákl. přenesená",N239,0)</f>
        <v>0</v>
      </c>
      <c r="BH239" s="152">
        <f>IF(U239="sníž. přenesená",N239,0)</f>
        <v>0</v>
      </c>
      <c r="BI239" s="152">
        <f>IF(U239="nulová",N239,0)</f>
        <v>0</v>
      </c>
      <c r="BJ239" s="19" t="s">
        <v>80</v>
      </c>
      <c r="BK239" s="152">
        <f>ROUND(L239*K239,2)</f>
        <v>0</v>
      </c>
      <c r="BL239" s="19" t="s">
        <v>186</v>
      </c>
      <c r="BM239" s="19" t="s">
        <v>377</v>
      </c>
    </row>
    <row r="240" spans="2:65" s="9" customFormat="1" ht="16.5" customHeight="1">
      <c r="B240" s="153"/>
      <c r="C240" s="154"/>
      <c r="D240" s="154"/>
      <c r="E240" s="155" t="s">
        <v>19</v>
      </c>
      <c r="F240" s="219" t="s">
        <v>378</v>
      </c>
      <c r="G240" s="220"/>
      <c r="H240" s="220"/>
      <c r="I240" s="220"/>
      <c r="J240" s="154"/>
      <c r="K240" s="155" t="s">
        <v>19</v>
      </c>
      <c r="L240" s="154"/>
      <c r="M240" s="154"/>
      <c r="N240" s="154"/>
      <c r="O240" s="154"/>
      <c r="P240" s="154"/>
      <c r="Q240" s="154"/>
      <c r="R240" s="156"/>
      <c r="T240" s="157"/>
      <c r="U240" s="154"/>
      <c r="V240" s="154"/>
      <c r="W240" s="154"/>
      <c r="X240" s="154"/>
      <c r="Y240" s="154"/>
      <c r="Z240" s="154"/>
      <c r="AA240" s="158"/>
      <c r="AT240" s="159" t="s">
        <v>194</v>
      </c>
      <c r="AU240" s="159" t="s">
        <v>80</v>
      </c>
      <c r="AV240" s="9" t="s">
        <v>80</v>
      </c>
      <c r="AW240" s="9" t="s">
        <v>30</v>
      </c>
      <c r="AX240" s="9" t="s">
        <v>72</v>
      </c>
      <c r="AY240" s="159" t="s">
        <v>187</v>
      </c>
    </row>
    <row r="241" spans="2:65" s="9" customFormat="1" ht="16.5" customHeight="1">
      <c r="B241" s="153"/>
      <c r="C241" s="154"/>
      <c r="D241" s="154"/>
      <c r="E241" s="155" t="s">
        <v>19</v>
      </c>
      <c r="F241" s="215" t="s">
        <v>204</v>
      </c>
      <c r="G241" s="216"/>
      <c r="H241" s="216"/>
      <c r="I241" s="216"/>
      <c r="J241" s="154"/>
      <c r="K241" s="155" t="s">
        <v>19</v>
      </c>
      <c r="L241" s="154"/>
      <c r="M241" s="154"/>
      <c r="N241" s="154"/>
      <c r="O241" s="154"/>
      <c r="P241" s="154"/>
      <c r="Q241" s="154"/>
      <c r="R241" s="156"/>
      <c r="T241" s="157"/>
      <c r="U241" s="154"/>
      <c r="V241" s="154"/>
      <c r="W241" s="154"/>
      <c r="X241" s="154"/>
      <c r="Y241" s="154"/>
      <c r="Z241" s="154"/>
      <c r="AA241" s="158"/>
      <c r="AT241" s="159" t="s">
        <v>194</v>
      </c>
      <c r="AU241" s="159" t="s">
        <v>80</v>
      </c>
      <c r="AV241" s="9" t="s">
        <v>80</v>
      </c>
      <c r="AW241" s="9" t="s">
        <v>30</v>
      </c>
      <c r="AX241" s="9" t="s">
        <v>72</v>
      </c>
      <c r="AY241" s="159" t="s">
        <v>187</v>
      </c>
    </row>
    <row r="242" spans="2:65" s="10" customFormat="1" ht="16.5" customHeight="1">
      <c r="B242" s="160"/>
      <c r="C242" s="161"/>
      <c r="D242" s="161"/>
      <c r="E242" s="162" t="s">
        <v>379</v>
      </c>
      <c r="F242" s="213" t="s">
        <v>380</v>
      </c>
      <c r="G242" s="214"/>
      <c r="H242" s="214"/>
      <c r="I242" s="214"/>
      <c r="J242" s="161"/>
      <c r="K242" s="163">
        <v>27</v>
      </c>
      <c r="L242" s="161"/>
      <c r="M242" s="161"/>
      <c r="N242" s="161"/>
      <c r="O242" s="161"/>
      <c r="P242" s="161"/>
      <c r="Q242" s="161"/>
      <c r="R242" s="164"/>
      <c r="T242" s="165"/>
      <c r="U242" s="161"/>
      <c r="V242" s="161"/>
      <c r="W242" s="161"/>
      <c r="X242" s="161"/>
      <c r="Y242" s="161"/>
      <c r="Z242" s="161"/>
      <c r="AA242" s="166"/>
      <c r="AT242" s="167" t="s">
        <v>194</v>
      </c>
      <c r="AU242" s="167" t="s">
        <v>80</v>
      </c>
      <c r="AV242" s="10" t="s">
        <v>114</v>
      </c>
      <c r="AW242" s="10" t="s">
        <v>30</v>
      </c>
      <c r="AX242" s="10" t="s">
        <v>72</v>
      </c>
      <c r="AY242" s="167" t="s">
        <v>187</v>
      </c>
    </row>
    <row r="243" spans="2:65" s="10" customFormat="1" ht="16.5" customHeight="1">
      <c r="B243" s="160"/>
      <c r="C243" s="161"/>
      <c r="D243" s="161"/>
      <c r="E243" s="162" t="s">
        <v>381</v>
      </c>
      <c r="F243" s="213" t="s">
        <v>382</v>
      </c>
      <c r="G243" s="214"/>
      <c r="H243" s="214"/>
      <c r="I243" s="214"/>
      <c r="J243" s="161"/>
      <c r="K243" s="163">
        <v>27</v>
      </c>
      <c r="L243" s="161"/>
      <c r="M243" s="161"/>
      <c r="N243" s="161"/>
      <c r="O243" s="161"/>
      <c r="P243" s="161"/>
      <c r="Q243" s="161"/>
      <c r="R243" s="164"/>
      <c r="T243" s="165"/>
      <c r="U243" s="161"/>
      <c r="V243" s="161"/>
      <c r="W243" s="161"/>
      <c r="X243" s="161"/>
      <c r="Y243" s="161"/>
      <c r="Z243" s="161"/>
      <c r="AA243" s="166"/>
      <c r="AT243" s="167" t="s">
        <v>194</v>
      </c>
      <c r="AU243" s="167" t="s">
        <v>80</v>
      </c>
      <c r="AV243" s="10" t="s">
        <v>114</v>
      </c>
      <c r="AW243" s="10" t="s">
        <v>30</v>
      </c>
      <c r="AX243" s="10" t="s">
        <v>80</v>
      </c>
      <c r="AY243" s="167" t="s">
        <v>187</v>
      </c>
    </row>
    <row r="244" spans="2:65" s="1" customFormat="1" ht="16.5" customHeight="1">
      <c r="B244" s="32"/>
      <c r="C244" s="145" t="s">
        <v>11</v>
      </c>
      <c r="D244" s="145" t="s">
        <v>188</v>
      </c>
      <c r="E244" s="146" t="s">
        <v>383</v>
      </c>
      <c r="F244" s="217" t="s">
        <v>384</v>
      </c>
      <c r="G244" s="217"/>
      <c r="H244" s="217"/>
      <c r="I244" s="217"/>
      <c r="J244" s="147" t="s">
        <v>255</v>
      </c>
      <c r="K244" s="148">
        <v>147</v>
      </c>
      <c r="L244" s="218">
        <v>0</v>
      </c>
      <c r="M244" s="218"/>
      <c r="N244" s="218">
        <f>ROUND(L244*K244,2)</f>
        <v>0</v>
      </c>
      <c r="O244" s="218"/>
      <c r="P244" s="218"/>
      <c r="Q244" s="218"/>
      <c r="R244" s="34"/>
      <c r="T244" s="149" t="s">
        <v>19</v>
      </c>
      <c r="U244" s="41" t="s">
        <v>37</v>
      </c>
      <c r="V244" s="150">
        <v>0</v>
      </c>
      <c r="W244" s="150">
        <f>V244*K244</f>
        <v>0</v>
      </c>
      <c r="X244" s="150">
        <v>0</v>
      </c>
      <c r="Y244" s="150">
        <f>X244*K244</f>
        <v>0</v>
      </c>
      <c r="Z244" s="150">
        <v>0</v>
      </c>
      <c r="AA244" s="151">
        <f>Z244*K244</f>
        <v>0</v>
      </c>
      <c r="AR244" s="19" t="s">
        <v>186</v>
      </c>
      <c r="AT244" s="19" t="s">
        <v>188</v>
      </c>
      <c r="AU244" s="19" t="s">
        <v>80</v>
      </c>
      <c r="AY244" s="19" t="s">
        <v>187</v>
      </c>
      <c r="BE244" s="152">
        <f>IF(U244="základní",N244,0)</f>
        <v>0</v>
      </c>
      <c r="BF244" s="152">
        <f>IF(U244="snížená",N244,0)</f>
        <v>0</v>
      </c>
      <c r="BG244" s="152">
        <f>IF(U244="zákl. přenesená",N244,0)</f>
        <v>0</v>
      </c>
      <c r="BH244" s="152">
        <f>IF(U244="sníž. přenesená",N244,0)</f>
        <v>0</v>
      </c>
      <c r="BI244" s="152">
        <f>IF(U244="nulová",N244,0)</f>
        <v>0</v>
      </c>
      <c r="BJ244" s="19" t="s">
        <v>80</v>
      </c>
      <c r="BK244" s="152">
        <f>ROUND(L244*K244,2)</f>
        <v>0</v>
      </c>
      <c r="BL244" s="19" t="s">
        <v>186</v>
      </c>
      <c r="BM244" s="19" t="s">
        <v>385</v>
      </c>
    </row>
    <row r="245" spans="2:65" s="9" customFormat="1" ht="25.5" customHeight="1">
      <c r="B245" s="153"/>
      <c r="C245" s="154"/>
      <c r="D245" s="154"/>
      <c r="E245" s="155" t="s">
        <v>19</v>
      </c>
      <c r="F245" s="219" t="s">
        <v>386</v>
      </c>
      <c r="G245" s="220"/>
      <c r="H245" s="220"/>
      <c r="I245" s="220"/>
      <c r="J245" s="154"/>
      <c r="K245" s="155" t="s">
        <v>19</v>
      </c>
      <c r="L245" s="154"/>
      <c r="M245" s="154"/>
      <c r="N245" s="154"/>
      <c r="O245" s="154"/>
      <c r="P245" s="154"/>
      <c r="Q245" s="154"/>
      <c r="R245" s="156"/>
      <c r="T245" s="157"/>
      <c r="U245" s="154"/>
      <c r="V245" s="154"/>
      <c r="W245" s="154"/>
      <c r="X245" s="154"/>
      <c r="Y245" s="154"/>
      <c r="Z245" s="154"/>
      <c r="AA245" s="158"/>
      <c r="AT245" s="159" t="s">
        <v>194</v>
      </c>
      <c r="AU245" s="159" t="s">
        <v>80</v>
      </c>
      <c r="AV245" s="9" t="s">
        <v>80</v>
      </c>
      <c r="AW245" s="9" t="s">
        <v>30</v>
      </c>
      <c r="AX245" s="9" t="s">
        <v>72</v>
      </c>
      <c r="AY245" s="159" t="s">
        <v>187</v>
      </c>
    </row>
    <row r="246" spans="2:65" s="9" customFormat="1" ht="16.5" customHeight="1">
      <c r="B246" s="153"/>
      <c r="C246" s="154"/>
      <c r="D246" s="154"/>
      <c r="E246" s="155" t="s">
        <v>19</v>
      </c>
      <c r="F246" s="215" t="s">
        <v>307</v>
      </c>
      <c r="G246" s="216"/>
      <c r="H246" s="216"/>
      <c r="I246" s="216"/>
      <c r="J246" s="154"/>
      <c r="K246" s="155" t="s">
        <v>19</v>
      </c>
      <c r="L246" s="154"/>
      <c r="M246" s="154"/>
      <c r="N246" s="154"/>
      <c r="O246" s="154"/>
      <c r="P246" s="154"/>
      <c r="Q246" s="154"/>
      <c r="R246" s="156"/>
      <c r="T246" s="157"/>
      <c r="U246" s="154"/>
      <c r="V246" s="154"/>
      <c r="W246" s="154"/>
      <c r="X246" s="154"/>
      <c r="Y246" s="154"/>
      <c r="Z246" s="154"/>
      <c r="AA246" s="158"/>
      <c r="AT246" s="159" t="s">
        <v>194</v>
      </c>
      <c r="AU246" s="159" t="s">
        <v>80</v>
      </c>
      <c r="AV246" s="9" t="s">
        <v>80</v>
      </c>
      <c r="AW246" s="9" t="s">
        <v>30</v>
      </c>
      <c r="AX246" s="9" t="s">
        <v>72</v>
      </c>
      <c r="AY246" s="159" t="s">
        <v>187</v>
      </c>
    </row>
    <row r="247" spans="2:65" s="9" customFormat="1" ht="16.5" customHeight="1">
      <c r="B247" s="153"/>
      <c r="C247" s="154"/>
      <c r="D247" s="154"/>
      <c r="E247" s="155" t="s">
        <v>19</v>
      </c>
      <c r="F247" s="215" t="s">
        <v>387</v>
      </c>
      <c r="G247" s="216"/>
      <c r="H247" s="216"/>
      <c r="I247" s="216"/>
      <c r="J247" s="154"/>
      <c r="K247" s="155" t="s">
        <v>19</v>
      </c>
      <c r="L247" s="154"/>
      <c r="M247" s="154"/>
      <c r="N247" s="154"/>
      <c r="O247" s="154"/>
      <c r="P247" s="154"/>
      <c r="Q247" s="154"/>
      <c r="R247" s="156"/>
      <c r="T247" s="157"/>
      <c r="U247" s="154"/>
      <c r="V247" s="154"/>
      <c r="W247" s="154"/>
      <c r="X247" s="154"/>
      <c r="Y247" s="154"/>
      <c r="Z247" s="154"/>
      <c r="AA247" s="158"/>
      <c r="AT247" s="159" t="s">
        <v>194</v>
      </c>
      <c r="AU247" s="159" t="s">
        <v>80</v>
      </c>
      <c r="AV247" s="9" t="s">
        <v>80</v>
      </c>
      <c r="AW247" s="9" t="s">
        <v>30</v>
      </c>
      <c r="AX247" s="9" t="s">
        <v>72</v>
      </c>
      <c r="AY247" s="159" t="s">
        <v>187</v>
      </c>
    </row>
    <row r="248" spans="2:65" s="10" customFormat="1" ht="16.5" customHeight="1">
      <c r="B248" s="160"/>
      <c r="C248" s="161"/>
      <c r="D248" s="161"/>
      <c r="E248" s="162" t="s">
        <v>388</v>
      </c>
      <c r="F248" s="213" t="s">
        <v>380</v>
      </c>
      <c r="G248" s="214"/>
      <c r="H248" s="214"/>
      <c r="I248" s="214"/>
      <c r="J248" s="161"/>
      <c r="K248" s="163">
        <v>27</v>
      </c>
      <c r="L248" s="161"/>
      <c r="M248" s="161"/>
      <c r="N248" s="161"/>
      <c r="O248" s="161"/>
      <c r="P248" s="161"/>
      <c r="Q248" s="161"/>
      <c r="R248" s="164"/>
      <c r="T248" s="165"/>
      <c r="U248" s="161"/>
      <c r="V248" s="161"/>
      <c r="W248" s="161"/>
      <c r="X248" s="161"/>
      <c r="Y248" s="161"/>
      <c r="Z248" s="161"/>
      <c r="AA248" s="166"/>
      <c r="AT248" s="167" t="s">
        <v>194</v>
      </c>
      <c r="AU248" s="167" t="s">
        <v>80</v>
      </c>
      <c r="AV248" s="10" t="s">
        <v>114</v>
      </c>
      <c r="AW248" s="10" t="s">
        <v>30</v>
      </c>
      <c r="AX248" s="10" t="s">
        <v>72</v>
      </c>
      <c r="AY248" s="167" t="s">
        <v>187</v>
      </c>
    </row>
    <row r="249" spans="2:65" s="9" customFormat="1" ht="16.5" customHeight="1">
      <c r="B249" s="153"/>
      <c r="C249" s="154"/>
      <c r="D249" s="154"/>
      <c r="E249" s="155" t="s">
        <v>19</v>
      </c>
      <c r="F249" s="215" t="s">
        <v>389</v>
      </c>
      <c r="G249" s="216"/>
      <c r="H249" s="216"/>
      <c r="I249" s="216"/>
      <c r="J249" s="154"/>
      <c r="K249" s="155" t="s">
        <v>19</v>
      </c>
      <c r="L249" s="154"/>
      <c r="M249" s="154"/>
      <c r="N249" s="154"/>
      <c r="O249" s="154"/>
      <c r="P249" s="154"/>
      <c r="Q249" s="154"/>
      <c r="R249" s="156"/>
      <c r="T249" s="157"/>
      <c r="U249" s="154"/>
      <c r="V249" s="154"/>
      <c r="W249" s="154"/>
      <c r="X249" s="154"/>
      <c r="Y249" s="154"/>
      <c r="Z249" s="154"/>
      <c r="AA249" s="158"/>
      <c r="AT249" s="159" t="s">
        <v>194</v>
      </c>
      <c r="AU249" s="159" t="s">
        <v>80</v>
      </c>
      <c r="AV249" s="9" t="s">
        <v>80</v>
      </c>
      <c r="AW249" s="9" t="s">
        <v>30</v>
      </c>
      <c r="AX249" s="9" t="s">
        <v>72</v>
      </c>
      <c r="AY249" s="159" t="s">
        <v>187</v>
      </c>
    </row>
    <row r="250" spans="2:65" s="10" customFormat="1" ht="16.5" customHeight="1">
      <c r="B250" s="160"/>
      <c r="C250" s="161"/>
      <c r="D250" s="161"/>
      <c r="E250" s="162" t="s">
        <v>127</v>
      </c>
      <c r="F250" s="213" t="s">
        <v>128</v>
      </c>
      <c r="G250" s="214"/>
      <c r="H250" s="214"/>
      <c r="I250" s="214"/>
      <c r="J250" s="161"/>
      <c r="K250" s="163">
        <v>120</v>
      </c>
      <c r="L250" s="161"/>
      <c r="M250" s="161"/>
      <c r="N250" s="161"/>
      <c r="O250" s="161"/>
      <c r="P250" s="161"/>
      <c r="Q250" s="161"/>
      <c r="R250" s="164"/>
      <c r="T250" s="165"/>
      <c r="U250" s="161"/>
      <c r="V250" s="161"/>
      <c r="W250" s="161"/>
      <c r="X250" s="161"/>
      <c r="Y250" s="161"/>
      <c r="Z250" s="161"/>
      <c r="AA250" s="166"/>
      <c r="AT250" s="167" t="s">
        <v>194</v>
      </c>
      <c r="AU250" s="167" t="s">
        <v>80</v>
      </c>
      <c r="AV250" s="10" t="s">
        <v>114</v>
      </c>
      <c r="AW250" s="10" t="s">
        <v>30</v>
      </c>
      <c r="AX250" s="10" t="s">
        <v>72</v>
      </c>
      <c r="AY250" s="167" t="s">
        <v>187</v>
      </c>
    </row>
    <row r="251" spans="2:65" s="10" customFormat="1" ht="16.5" customHeight="1">
      <c r="B251" s="160"/>
      <c r="C251" s="161"/>
      <c r="D251" s="161"/>
      <c r="E251" s="162" t="s">
        <v>390</v>
      </c>
      <c r="F251" s="213" t="s">
        <v>391</v>
      </c>
      <c r="G251" s="214"/>
      <c r="H251" s="214"/>
      <c r="I251" s="214"/>
      <c r="J251" s="161"/>
      <c r="K251" s="163">
        <v>147</v>
      </c>
      <c r="L251" s="161"/>
      <c r="M251" s="161"/>
      <c r="N251" s="161"/>
      <c r="O251" s="161"/>
      <c r="P251" s="161"/>
      <c r="Q251" s="161"/>
      <c r="R251" s="164"/>
      <c r="T251" s="165"/>
      <c r="U251" s="161"/>
      <c r="V251" s="161"/>
      <c r="W251" s="161"/>
      <c r="X251" s="161"/>
      <c r="Y251" s="161"/>
      <c r="Z251" s="161"/>
      <c r="AA251" s="166"/>
      <c r="AT251" s="167" t="s">
        <v>194</v>
      </c>
      <c r="AU251" s="167" t="s">
        <v>80</v>
      </c>
      <c r="AV251" s="10" t="s">
        <v>114</v>
      </c>
      <c r="AW251" s="10" t="s">
        <v>30</v>
      </c>
      <c r="AX251" s="10" t="s">
        <v>80</v>
      </c>
      <c r="AY251" s="167" t="s">
        <v>187</v>
      </c>
    </row>
    <row r="252" spans="2:65" s="1" customFormat="1" ht="25.5" customHeight="1">
      <c r="B252" s="32"/>
      <c r="C252" s="145" t="s">
        <v>392</v>
      </c>
      <c r="D252" s="145" t="s">
        <v>188</v>
      </c>
      <c r="E252" s="146" t="s">
        <v>393</v>
      </c>
      <c r="F252" s="217" t="s">
        <v>394</v>
      </c>
      <c r="G252" s="217"/>
      <c r="H252" s="217"/>
      <c r="I252" s="217"/>
      <c r="J252" s="147" t="s">
        <v>201</v>
      </c>
      <c r="K252" s="148">
        <v>6.48</v>
      </c>
      <c r="L252" s="218">
        <v>0</v>
      </c>
      <c r="M252" s="218"/>
      <c r="N252" s="218">
        <f>ROUND(L252*K252,2)</f>
        <v>0</v>
      </c>
      <c r="O252" s="218"/>
      <c r="P252" s="218"/>
      <c r="Q252" s="218"/>
      <c r="R252" s="34"/>
      <c r="T252" s="149" t="s">
        <v>19</v>
      </c>
      <c r="U252" s="41" t="s">
        <v>37</v>
      </c>
      <c r="V252" s="150">
        <v>0</v>
      </c>
      <c r="W252" s="150">
        <f>V252*K252</f>
        <v>0</v>
      </c>
      <c r="X252" s="150">
        <v>0</v>
      </c>
      <c r="Y252" s="150">
        <f>X252*K252</f>
        <v>0</v>
      </c>
      <c r="Z252" s="150">
        <v>0</v>
      </c>
      <c r="AA252" s="151">
        <f>Z252*K252</f>
        <v>0</v>
      </c>
      <c r="AR252" s="19" t="s">
        <v>186</v>
      </c>
      <c r="AT252" s="19" t="s">
        <v>188</v>
      </c>
      <c r="AU252" s="19" t="s">
        <v>80</v>
      </c>
      <c r="AY252" s="19" t="s">
        <v>187</v>
      </c>
      <c r="BE252" s="152">
        <f>IF(U252="základní",N252,0)</f>
        <v>0</v>
      </c>
      <c r="BF252" s="152">
        <f>IF(U252="snížená",N252,0)</f>
        <v>0</v>
      </c>
      <c r="BG252" s="152">
        <f>IF(U252="zákl. přenesená",N252,0)</f>
        <v>0</v>
      </c>
      <c r="BH252" s="152">
        <f>IF(U252="sníž. přenesená",N252,0)</f>
        <v>0</v>
      </c>
      <c r="BI252" s="152">
        <f>IF(U252="nulová",N252,0)</f>
        <v>0</v>
      </c>
      <c r="BJ252" s="19" t="s">
        <v>80</v>
      </c>
      <c r="BK252" s="152">
        <f>ROUND(L252*K252,2)</f>
        <v>0</v>
      </c>
      <c r="BL252" s="19" t="s">
        <v>186</v>
      </c>
      <c r="BM252" s="19" t="s">
        <v>395</v>
      </c>
    </row>
    <row r="253" spans="2:65" s="9" customFormat="1" ht="25.5" customHeight="1">
      <c r="B253" s="153"/>
      <c r="C253" s="154"/>
      <c r="D253" s="154"/>
      <c r="E253" s="155" t="s">
        <v>19</v>
      </c>
      <c r="F253" s="219" t="s">
        <v>396</v>
      </c>
      <c r="G253" s="220"/>
      <c r="H253" s="220"/>
      <c r="I253" s="220"/>
      <c r="J253" s="154"/>
      <c r="K253" s="155" t="s">
        <v>19</v>
      </c>
      <c r="L253" s="154"/>
      <c r="M253" s="154"/>
      <c r="N253" s="154"/>
      <c r="O253" s="154"/>
      <c r="P253" s="154"/>
      <c r="Q253" s="154"/>
      <c r="R253" s="156"/>
      <c r="T253" s="157"/>
      <c r="U253" s="154"/>
      <c r="V253" s="154"/>
      <c r="W253" s="154"/>
      <c r="X253" s="154"/>
      <c r="Y253" s="154"/>
      <c r="Z253" s="154"/>
      <c r="AA253" s="158"/>
      <c r="AT253" s="159" t="s">
        <v>194</v>
      </c>
      <c r="AU253" s="159" t="s">
        <v>80</v>
      </c>
      <c r="AV253" s="9" t="s">
        <v>80</v>
      </c>
      <c r="AW253" s="9" t="s">
        <v>30</v>
      </c>
      <c r="AX253" s="9" t="s">
        <v>72</v>
      </c>
      <c r="AY253" s="159" t="s">
        <v>187</v>
      </c>
    </row>
    <row r="254" spans="2:65" s="9" customFormat="1" ht="16.5" customHeight="1">
      <c r="B254" s="153"/>
      <c r="C254" s="154"/>
      <c r="D254" s="154"/>
      <c r="E254" s="155" t="s">
        <v>19</v>
      </c>
      <c r="F254" s="215" t="s">
        <v>397</v>
      </c>
      <c r="G254" s="216"/>
      <c r="H254" s="216"/>
      <c r="I254" s="216"/>
      <c r="J254" s="154"/>
      <c r="K254" s="155" t="s">
        <v>19</v>
      </c>
      <c r="L254" s="154"/>
      <c r="M254" s="154"/>
      <c r="N254" s="154"/>
      <c r="O254" s="154"/>
      <c r="P254" s="154"/>
      <c r="Q254" s="154"/>
      <c r="R254" s="156"/>
      <c r="T254" s="157"/>
      <c r="U254" s="154"/>
      <c r="V254" s="154"/>
      <c r="W254" s="154"/>
      <c r="X254" s="154"/>
      <c r="Y254" s="154"/>
      <c r="Z254" s="154"/>
      <c r="AA254" s="158"/>
      <c r="AT254" s="159" t="s">
        <v>194</v>
      </c>
      <c r="AU254" s="159" t="s">
        <v>80</v>
      </c>
      <c r="AV254" s="9" t="s">
        <v>80</v>
      </c>
      <c r="AW254" s="9" t="s">
        <v>30</v>
      </c>
      <c r="AX254" s="9" t="s">
        <v>72</v>
      </c>
      <c r="AY254" s="159" t="s">
        <v>187</v>
      </c>
    </row>
    <row r="255" spans="2:65" s="10" customFormat="1" ht="16.5" customHeight="1">
      <c r="B255" s="160"/>
      <c r="C255" s="161"/>
      <c r="D255" s="161"/>
      <c r="E255" s="162" t="s">
        <v>398</v>
      </c>
      <c r="F255" s="213" t="s">
        <v>399</v>
      </c>
      <c r="G255" s="214"/>
      <c r="H255" s="214"/>
      <c r="I255" s="214"/>
      <c r="J255" s="161"/>
      <c r="K255" s="163">
        <v>6.48</v>
      </c>
      <c r="L255" s="161"/>
      <c r="M255" s="161"/>
      <c r="N255" s="161"/>
      <c r="O255" s="161"/>
      <c r="P255" s="161"/>
      <c r="Q255" s="161"/>
      <c r="R255" s="164"/>
      <c r="T255" s="165"/>
      <c r="U255" s="161"/>
      <c r="V255" s="161"/>
      <c r="W255" s="161"/>
      <c r="X255" s="161"/>
      <c r="Y255" s="161"/>
      <c r="Z255" s="161"/>
      <c r="AA255" s="166"/>
      <c r="AT255" s="167" t="s">
        <v>194</v>
      </c>
      <c r="AU255" s="167" t="s">
        <v>80</v>
      </c>
      <c r="AV255" s="10" t="s">
        <v>114</v>
      </c>
      <c r="AW255" s="10" t="s">
        <v>30</v>
      </c>
      <c r="AX255" s="10" t="s">
        <v>72</v>
      </c>
      <c r="AY255" s="167" t="s">
        <v>187</v>
      </c>
    </row>
    <row r="256" spans="2:65" s="10" customFormat="1" ht="16.5" customHeight="1">
      <c r="B256" s="160"/>
      <c r="C256" s="161"/>
      <c r="D256" s="161"/>
      <c r="E256" s="162" t="s">
        <v>400</v>
      </c>
      <c r="F256" s="213" t="s">
        <v>401</v>
      </c>
      <c r="G256" s="214"/>
      <c r="H256" s="214"/>
      <c r="I256" s="214"/>
      <c r="J256" s="161"/>
      <c r="K256" s="163">
        <v>6.48</v>
      </c>
      <c r="L256" s="161"/>
      <c r="M256" s="161"/>
      <c r="N256" s="161"/>
      <c r="O256" s="161"/>
      <c r="P256" s="161"/>
      <c r="Q256" s="161"/>
      <c r="R256" s="164"/>
      <c r="T256" s="165"/>
      <c r="U256" s="161"/>
      <c r="V256" s="161"/>
      <c r="W256" s="161"/>
      <c r="X256" s="161"/>
      <c r="Y256" s="161"/>
      <c r="Z256" s="161"/>
      <c r="AA256" s="166"/>
      <c r="AT256" s="167" t="s">
        <v>194</v>
      </c>
      <c r="AU256" s="167" t="s">
        <v>80</v>
      </c>
      <c r="AV256" s="10" t="s">
        <v>114</v>
      </c>
      <c r="AW256" s="10" t="s">
        <v>30</v>
      </c>
      <c r="AX256" s="10" t="s">
        <v>80</v>
      </c>
      <c r="AY256" s="167" t="s">
        <v>187</v>
      </c>
    </row>
    <row r="257" spans="2:65" s="8" customFormat="1" ht="37.35" customHeight="1">
      <c r="B257" s="135"/>
      <c r="C257" s="136"/>
      <c r="D257" s="137" t="s">
        <v>168</v>
      </c>
      <c r="E257" s="137"/>
      <c r="F257" s="137"/>
      <c r="G257" s="137"/>
      <c r="H257" s="137"/>
      <c r="I257" s="137"/>
      <c r="J257" s="137"/>
      <c r="K257" s="137"/>
      <c r="L257" s="137"/>
      <c r="M257" s="137"/>
      <c r="N257" s="221">
        <f>BK257</f>
        <v>0</v>
      </c>
      <c r="O257" s="222"/>
      <c r="P257" s="222"/>
      <c r="Q257" s="222"/>
      <c r="R257" s="138"/>
      <c r="T257" s="139"/>
      <c r="U257" s="136"/>
      <c r="V257" s="136"/>
      <c r="W257" s="140">
        <f>SUM(W258:W329)</f>
        <v>0</v>
      </c>
      <c r="X257" s="136"/>
      <c r="Y257" s="140">
        <f>SUM(Y258:Y329)</f>
        <v>0</v>
      </c>
      <c r="Z257" s="136"/>
      <c r="AA257" s="141">
        <f>SUM(AA258:AA329)</f>
        <v>0</v>
      </c>
      <c r="AR257" s="142" t="s">
        <v>186</v>
      </c>
      <c r="AT257" s="143" t="s">
        <v>71</v>
      </c>
      <c r="AU257" s="143" t="s">
        <v>72</v>
      </c>
      <c r="AY257" s="142" t="s">
        <v>187</v>
      </c>
      <c r="BK257" s="144">
        <f>SUM(BK258:BK329)</f>
        <v>0</v>
      </c>
    </row>
    <row r="258" spans="2:65" s="1" customFormat="1" ht="25.5" customHeight="1">
      <c r="B258" s="32"/>
      <c r="C258" s="145" t="s">
        <v>402</v>
      </c>
      <c r="D258" s="145" t="s">
        <v>188</v>
      </c>
      <c r="E258" s="146" t="s">
        <v>403</v>
      </c>
      <c r="F258" s="217" t="s">
        <v>404</v>
      </c>
      <c r="G258" s="217"/>
      <c r="H258" s="217"/>
      <c r="I258" s="217"/>
      <c r="J258" s="147" t="s">
        <v>255</v>
      </c>
      <c r="K258" s="148">
        <v>12</v>
      </c>
      <c r="L258" s="218">
        <v>0</v>
      </c>
      <c r="M258" s="218"/>
      <c r="N258" s="218">
        <f>ROUND(L258*K258,2)</f>
        <v>0</v>
      </c>
      <c r="O258" s="218"/>
      <c r="P258" s="218"/>
      <c r="Q258" s="218"/>
      <c r="R258" s="34"/>
      <c r="T258" s="149" t="s">
        <v>19</v>
      </c>
      <c r="U258" s="41" t="s">
        <v>37</v>
      </c>
      <c r="V258" s="150">
        <v>0</v>
      </c>
      <c r="W258" s="150">
        <f>V258*K258</f>
        <v>0</v>
      </c>
      <c r="X258" s="150">
        <v>0</v>
      </c>
      <c r="Y258" s="150">
        <f>X258*K258</f>
        <v>0</v>
      </c>
      <c r="Z258" s="150">
        <v>0</v>
      </c>
      <c r="AA258" s="151">
        <f>Z258*K258</f>
        <v>0</v>
      </c>
      <c r="AR258" s="19" t="s">
        <v>186</v>
      </c>
      <c r="AT258" s="19" t="s">
        <v>188</v>
      </c>
      <c r="AU258" s="19" t="s">
        <v>80</v>
      </c>
      <c r="AY258" s="19" t="s">
        <v>187</v>
      </c>
      <c r="BE258" s="152">
        <f>IF(U258="základní",N258,0)</f>
        <v>0</v>
      </c>
      <c r="BF258" s="152">
        <f>IF(U258="snížená",N258,0)</f>
        <v>0</v>
      </c>
      <c r="BG258" s="152">
        <f>IF(U258="zákl. přenesená",N258,0)</f>
        <v>0</v>
      </c>
      <c r="BH258" s="152">
        <f>IF(U258="sníž. přenesená",N258,0)</f>
        <v>0</v>
      </c>
      <c r="BI258" s="152">
        <f>IF(U258="nulová",N258,0)</f>
        <v>0</v>
      </c>
      <c r="BJ258" s="19" t="s">
        <v>80</v>
      </c>
      <c r="BK258" s="152">
        <f>ROUND(L258*K258,2)</f>
        <v>0</v>
      </c>
      <c r="BL258" s="19" t="s">
        <v>186</v>
      </c>
      <c r="BM258" s="19" t="s">
        <v>405</v>
      </c>
    </row>
    <row r="259" spans="2:65" s="9" customFormat="1" ht="38.25" customHeight="1">
      <c r="B259" s="153"/>
      <c r="C259" s="154"/>
      <c r="D259" s="154"/>
      <c r="E259" s="155" t="s">
        <v>19</v>
      </c>
      <c r="F259" s="219" t="s">
        <v>406</v>
      </c>
      <c r="G259" s="220"/>
      <c r="H259" s="220"/>
      <c r="I259" s="220"/>
      <c r="J259" s="154"/>
      <c r="K259" s="155" t="s">
        <v>19</v>
      </c>
      <c r="L259" s="154"/>
      <c r="M259" s="154"/>
      <c r="N259" s="154"/>
      <c r="O259" s="154"/>
      <c r="P259" s="154"/>
      <c r="Q259" s="154"/>
      <c r="R259" s="156"/>
      <c r="T259" s="157"/>
      <c r="U259" s="154"/>
      <c r="V259" s="154"/>
      <c r="W259" s="154"/>
      <c r="X259" s="154"/>
      <c r="Y259" s="154"/>
      <c r="Z259" s="154"/>
      <c r="AA259" s="158"/>
      <c r="AT259" s="159" t="s">
        <v>194</v>
      </c>
      <c r="AU259" s="159" t="s">
        <v>80</v>
      </c>
      <c r="AV259" s="9" t="s">
        <v>80</v>
      </c>
      <c r="AW259" s="9" t="s">
        <v>30</v>
      </c>
      <c r="AX259" s="9" t="s">
        <v>72</v>
      </c>
      <c r="AY259" s="159" t="s">
        <v>187</v>
      </c>
    </row>
    <row r="260" spans="2:65" s="9" customFormat="1" ht="16.5" customHeight="1">
      <c r="B260" s="153"/>
      <c r="C260" s="154"/>
      <c r="D260" s="154"/>
      <c r="E260" s="155" t="s">
        <v>19</v>
      </c>
      <c r="F260" s="215" t="s">
        <v>204</v>
      </c>
      <c r="G260" s="216"/>
      <c r="H260" s="216"/>
      <c r="I260" s="216"/>
      <c r="J260" s="154"/>
      <c r="K260" s="155" t="s">
        <v>19</v>
      </c>
      <c r="L260" s="154"/>
      <c r="M260" s="154"/>
      <c r="N260" s="154"/>
      <c r="O260" s="154"/>
      <c r="P260" s="154"/>
      <c r="Q260" s="154"/>
      <c r="R260" s="156"/>
      <c r="T260" s="157"/>
      <c r="U260" s="154"/>
      <c r="V260" s="154"/>
      <c r="W260" s="154"/>
      <c r="X260" s="154"/>
      <c r="Y260" s="154"/>
      <c r="Z260" s="154"/>
      <c r="AA260" s="158"/>
      <c r="AT260" s="159" t="s">
        <v>194</v>
      </c>
      <c r="AU260" s="159" t="s">
        <v>80</v>
      </c>
      <c r="AV260" s="9" t="s">
        <v>80</v>
      </c>
      <c r="AW260" s="9" t="s">
        <v>30</v>
      </c>
      <c r="AX260" s="9" t="s">
        <v>72</v>
      </c>
      <c r="AY260" s="159" t="s">
        <v>187</v>
      </c>
    </row>
    <row r="261" spans="2:65" s="10" customFormat="1" ht="16.5" customHeight="1">
      <c r="B261" s="160"/>
      <c r="C261" s="161"/>
      <c r="D261" s="161"/>
      <c r="E261" s="162" t="s">
        <v>407</v>
      </c>
      <c r="F261" s="213" t="s">
        <v>313</v>
      </c>
      <c r="G261" s="214"/>
      <c r="H261" s="214"/>
      <c r="I261" s="214"/>
      <c r="J261" s="161"/>
      <c r="K261" s="163">
        <v>12</v>
      </c>
      <c r="L261" s="161"/>
      <c r="M261" s="161"/>
      <c r="N261" s="161"/>
      <c r="O261" s="161"/>
      <c r="P261" s="161"/>
      <c r="Q261" s="161"/>
      <c r="R261" s="164"/>
      <c r="T261" s="165"/>
      <c r="U261" s="161"/>
      <c r="V261" s="161"/>
      <c r="W261" s="161"/>
      <c r="X261" s="161"/>
      <c r="Y261" s="161"/>
      <c r="Z261" s="161"/>
      <c r="AA261" s="166"/>
      <c r="AT261" s="167" t="s">
        <v>194</v>
      </c>
      <c r="AU261" s="167" t="s">
        <v>80</v>
      </c>
      <c r="AV261" s="10" t="s">
        <v>114</v>
      </c>
      <c r="AW261" s="10" t="s">
        <v>30</v>
      </c>
      <c r="AX261" s="10" t="s">
        <v>72</v>
      </c>
      <c r="AY261" s="167" t="s">
        <v>187</v>
      </c>
    </row>
    <row r="262" spans="2:65" s="10" customFormat="1" ht="16.5" customHeight="1">
      <c r="B262" s="160"/>
      <c r="C262" s="161"/>
      <c r="D262" s="161"/>
      <c r="E262" s="162" t="s">
        <v>408</v>
      </c>
      <c r="F262" s="213" t="s">
        <v>409</v>
      </c>
      <c r="G262" s="214"/>
      <c r="H262" s="214"/>
      <c r="I262" s="214"/>
      <c r="J262" s="161"/>
      <c r="K262" s="163">
        <v>12</v>
      </c>
      <c r="L262" s="161"/>
      <c r="M262" s="161"/>
      <c r="N262" s="161"/>
      <c r="O262" s="161"/>
      <c r="P262" s="161"/>
      <c r="Q262" s="161"/>
      <c r="R262" s="164"/>
      <c r="T262" s="165"/>
      <c r="U262" s="161"/>
      <c r="V262" s="161"/>
      <c r="W262" s="161"/>
      <c r="X262" s="161"/>
      <c r="Y262" s="161"/>
      <c r="Z262" s="161"/>
      <c r="AA262" s="166"/>
      <c r="AT262" s="167" t="s">
        <v>194</v>
      </c>
      <c r="AU262" s="167" t="s">
        <v>80</v>
      </c>
      <c r="AV262" s="10" t="s">
        <v>114</v>
      </c>
      <c r="AW262" s="10" t="s">
        <v>30</v>
      </c>
      <c r="AX262" s="10" t="s">
        <v>80</v>
      </c>
      <c r="AY262" s="167" t="s">
        <v>187</v>
      </c>
    </row>
    <row r="263" spans="2:65" s="1" customFormat="1" ht="25.5" customHeight="1">
      <c r="B263" s="32"/>
      <c r="C263" s="145" t="s">
        <v>410</v>
      </c>
      <c r="D263" s="145" t="s">
        <v>188</v>
      </c>
      <c r="E263" s="146" t="s">
        <v>411</v>
      </c>
      <c r="F263" s="217" t="s">
        <v>412</v>
      </c>
      <c r="G263" s="217"/>
      <c r="H263" s="217"/>
      <c r="I263" s="217"/>
      <c r="J263" s="147" t="s">
        <v>191</v>
      </c>
      <c r="K263" s="148">
        <v>20</v>
      </c>
      <c r="L263" s="218">
        <v>0</v>
      </c>
      <c r="M263" s="218"/>
      <c r="N263" s="218">
        <f>ROUND(L263*K263,2)</f>
        <v>0</v>
      </c>
      <c r="O263" s="218"/>
      <c r="P263" s="218"/>
      <c r="Q263" s="218"/>
      <c r="R263" s="34"/>
      <c r="T263" s="149" t="s">
        <v>19</v>
      </c>
      <c r="U263" s="41" t="s">
        <v>37</v>
      </c>
      <c r="V263" s="150">
        <v>0</v>
      </c>
      <c r="W263" s="150">
        <f>V263*K263</f>
        <v>0</v>
      </c>
      <c r="X263" s="150">
        <v>0</v>
      </c>
      <c r="Y263" s="150">
        <f>X263*K263</f>
        <v>0</v>
      </c>
      <c r="Z263" s="150">
        <v>0</v>
      </c>
      <c r="AA263" s="151">
        <f>Z263*K263</f>
        <v>0</v>
      </c>
      <c r="AR263" s="19" t="s">
        <v>186</v>
      </c>
      <c r="AT263" s="19" t="s">
        <v>188</v>
      </c>
      <c r="AU263" s="19" t="s">
        <v>80</v>
      </c>
      <c r="AY263" s="19" t="s">
        <v>187</v>
      </c>
      <c r="BE263" s="152">
        <f>IF(U263="základní",N263,0)</f>
        <v>0</v>
      </c>
      <c r="BF263" s="152">
        <f>IF(U263="snížená",N263,0)</f>
        <v>0</v>
      </c>
      <c r="BG263" s="152">
        <f>IF(U263="zákl. přenesená",N263,0)</f>
        <v>0</v>
      </c>
      <c r="BH263" s="152">
        <f>IF(U263="sníž. přenesená",N263,0)</f>
        <v>0</v>
      </c>
      <c r="BI263" s="152">
        <f>IF(U263="nulová",N263,0)</f>
        <v>0</v>
      </c>
      <c r="BJ263" s="19" t="s">
        <v>80</v>
      </c>
      <c r="BK263" s="152">
        <f>ROUND(L263*K263,2)</f>
        <v>0</v>
      </c>
      <c r="BL263" s="19" t="s">
        <v>186</v>
      </c>
      <c r="BM263" s="19" t="s">
        <v>413</v>
      </c>
    </row>
    <row r="264" spans="2:65" s="9" customFormat="1" ht="16.5" customHeight="1">
      <c r="B264" s="153"/>
      <c r="C264" s="154"/>
      <c r="D264" s="154"/>
      <c r="E264" s="155" t="s">
        <v>19</v>
      </c>
      <c r="F264" s="219" t="s">
        <v>414</v>
      </c>
      <c r="G264" s="220"/>
      <c r="H264" s="220"/>
      <c r="I264" s="220"/>
      <c r="J264" s="154"/>
      <c r="K264" s="155" t="s">
        <v>19</v>
      </c>
      <c r="L264" s="154"/>
      <c r="M264" s="154"/>
      <c r="N264" s="154"/>
      <c r="O264" s="154"/>
      <c r="P264" s="154"/>
      <c r="Q264" s="154"/>
      <c r="R264" s="156"/>
      <c r="T264" s="157"/>
      <c r="U264" s="154"/>
      <c r="V264" s="154"/>
      <c r="W264" s="154"/>
      <c r="X264" s="154"/>
      <c r="Y264" s="154"/>
      <c r="Z264" s="154"/>
      <c r="AA264" s="158"/>
      <c r="AT264" s="159" t="s">
        <v>194</v>
      </c>
      <c r="AU264" s="159" t="s">
        <v>80</v>
      </c>
      <c r="AV264" s="9" t="s">
        <v>80</v>
      </c>
      <c r="AW264" s="9" t="s">
        <v>30</v>
      </c>
      <c r="AX264" s="9" t="s">
        <v>72</v>
      </c>
      <c r="AY264" s="159" t="s">
        <v>187</v>
      </c>
    </row>
    <row r="265" spans="2:65" s="9" customFormat="1" ht="16.5" customHeight="1">
      <c r="B265" s="153"/>
      <c r="C265" s="154"/>
      <c r="D265" s="154"/>
      <c r="E265" s="155" t="s">
        <v>19</v>
      </c>
      <c r="F265" s="215" t="s">
        <v>279</v>
      </c>
      <c r="G265" s="216"/>
      <c r="H265" s="216"/>
      <c r="I265" s="216"/>
      <c r="J265" s="154"/>
      <c r="K265" s="155" t="s">
        <v>19</v>
      </c>
      <c r="L265" s="154"/>
      <c r="M265" s="154"/>
      <c r="N265" s="154"/>
      <c r="O265" s="154"/>
      <c r="P265" s="154"/>
      <c r="Q265" s="154"/>
      <c r="R265" s="156"/>
      <c r="T265" s="157"/>
      <c r="U265" s="154"/>
      <c r="V265" s="154"/>
      <c r="W265" s="154"/>
      <c r="X265" s="154"/>
      <c r="Y265" s="154"/>
      <c r="Z265" s="154"/>
      <c r="AA265" s="158"/>
      <c r="AT265" s="159" t="s">
        <v>194</v>
      </c>
      <c r="AU265" s="159" t="s">
        <v>80</v>
      </c>
      <c r="AV265" s="9" t="s">
        <v>80</v>
      </c>
      <c r="AW265" s="9" t="s">
        <v>30</v>
      </c>
      <c r="AX265" s="9" t="s">
        <v>72</v>
      </c>
      <c r="AY265" s="159" t="s">
        <v>187</v>
      </c>
    </row>
    <row r="266" spans="2:65" s="9" customFormat="1" ht="16.5" customHeight="1">
      <c r="B266" s="153"/>
      <c r="C266" s="154"/>
      <c r="D266" s="154"/>
      <c r="E266" s="155" t="s">
        <v>19</v>
      </c>
      <c r="F266" s="215" t="s">
        <v>415</v>
      </c>
      <c r="G266" s="216"/>
      <c r="H266" s="216"/>
      <c r="I266" s="216"/>
      <c r="J266" s="154"/>
      <c r="K266" s="155" t="s">
        <v>19</v>
      </c>
      <c r="L266" s="154"/>
      <c r="M266" s="154"/>
      <c r="N266" s="154"/>
      <c r="O266" s="154"/>
      <c r="P266" s="154"/>
      <c r="Q266" s="154"/>
      <c r="R266" s="156"/>
      <c r="T266" s="157"/>
      <c r="U266" s="154"/>
      <c r="V266" s="154"/>
      <c r="W266" s="154"/>
      <c r="X266" s="154"/>
      <c r="Y266" s="154"/>
      <c r="Z266" s="154"/>
      <c r="AA266" s="158"/>
      <c r="AT266" s="159" t="s">
        <v>194</v>
      </c>
      <c r="AU266" s="159" t="s">
        <v>80</v>
      </c>
      <c r="AV266" s="9" t="s">
        <v>80</v>
      </c>
      <c r="AW266" s="9" t="s">
        <v>30</v>
      </c>
      <c r="AX266" s="9" t="s">
        <v>72</v>
      </c>
      <c r="AY266" s="159" t="s">
        <v>187</v>
      </c>
    </row>
    <row r="267" spans="2:65" s="10" customFormat="1" ht="16.5" customHeight="1">
      <c r="B267" s="160"/>
      <c r="C267" s="161"/>
      <c r="D267" s="161"/>
      <c r="E267" s="162" t="s">
        <v>416</v>
      </c>
      <c r="F267" s="213" t="s">
        <v>114</v>
      </c>
      <c r="G267" s="214"/>
      <c r="H267" s="214"/>
      <c r="I267" s="214"/>
      <c r="J267" s="161"/>
      <c r="K267" s="163">
        <v>2</v>
      </c>
      <c r="L267" s="161"/>
      <c r="M267" s="161"/>
      <c r="N267" s="161"/>
      <c r="O267" s="161"/>
      <c r="P267" s="161"/>
      <c r="Q267" s="161"/>
      <c r="R267" s="164"/>
      <c r="T267" s="165"/>
      <c r="U267" s="161"/>
      <c r="V267" s="161"/>
      <c r="W267" s="161"/>
      <c r="X267" s="161"/>
      <c r="Y267" s="161"/>
      <c r="Z267" s="161"/>
      <c r="AA267" s="166"/>
      <c r="AT267" s="167" t="s">
        <v>194</v>
      </c>
      <c r="AU267" s="167" t="s">
        <v>80</v>
      </c>
      <c r="AV267" s="10" t="s">
        <v>114</v>
      </c>
      <c r="AW267" s="10" t="s">
        <v>30</v>
      </c>
      <c r="AX267" s="10" t="s">
        <v>72</v>
      </c>
      <c r="AY267" s="167" t="s">
        <v>187</v>
      </c>
    </row>
    <row r="268" spans="2:65" s="9" customFormat="1" ht="16.5" customHeight="1">
      <c r="B268" s="153"/>
      <c r="C268" s="154"/>
      <c r="D268" s="154"/>
      <c r="E268" s="155" t="s">
        <v>19</v>
      </c>
      <c r="F268" s="215" t="s">
        <v>417</v>
      </c>
      <c r="G268" s="216"/>
      <c r="H268" s="216"/>
      <c r="I268" s="216"/>
      <c r="J268" s="154"/>
      <c r="K268" s="155" t="s">
        <v>19</v>
      </c>
      <c r="L268" s="154"/>
      <c r="M268" s="154"/>
      <c r="N268" s="154"/>
      <c r="O268" s="154"/>
      <c r="P268" s="154"/>
      <c r="Q268" s="154"/>
      <c r="R268" s="156"/>
      <c r="T268" s="157"/>
      <c r="U268" s="154"/>
      <c r="V268" s="154"/>
      <c r="W268" s="154"/>
      <c r="X268" s="154"/>
      <c r="Y268" s="154"/>
      <c r="Z268" s="154"/>
      <c r="AA268" s="158"/>
      <c r="AT268" s="159" t="s">
        <v>194</v>
      </c>
      <c r="AU268" s="159" t="s">
        <v>80</v>
      </c>
      <c r="AV268" s="9" t="s">
        <v>80</v>
      </c>
      <c r="AW268" s="9" t="s">
        <v>30</v>
      </c>
      <c r="AX268" s="9" t="s">
        <v>72</v>
      </c>
      <c r="AY268" s="159" t="s">
        <v>187</v>
      </c>
    </row>
    <row r="269" spans="2:65" s="10" customFormat="1" ht="16.5" customHeight="1">
      <c r="B269" s="160"/>
      <c r="C269" s="161"/>
      <c r="D269" s="161"/>
      <c r="E269" s="162" t="s">
        <v>141</v>
      </c>
      <c r="F269" s="213" t="s">
        <v>130</v>
      </c>
      <c r="G269" s="214"/>
      <c r="H269" s="214"/>
      <c r="I269" s="214"/>
      <c r="J269" s="161"/>
      <c r="K269" s="163">
        <v>3</v>
      </c>
      <c r="L269" s="161"/>
      <c r="M269" s="161"/>
      <c r="N269" s="161"/>
      <c r="O269" s="161"/>
      <c r="P269" s="161"/>
      <c r="Q269" s="161"/>
      <c r="R269" s="164"/>
      <c r="T269" s="165"/>
      <c r="U269" s="161"/>
      <c r="V269" s="161"/>
      <c r="W269" s="161"/>
      <c r="X269" s="161"/>
      <c r="Y269" s="161"/>
      <c r="Z269" s="161"/>
      <c r="AA269" s="166"/>
      <c r="AT269" s="167" t="s">
        <v>194</v>
      </c>
      <c r="AU269" s="167" t="s">
        <v>80</v>
      </c>
      <c r="AV269" s="10" t="s">
        <v>114</v>
      </c>
      <c r="AW269" s="10" t="s">
        <v>30</v>
      </c>
      <c r="AX269" s="10" t="s">
        <v>72</v>
      </c>
      <c r="AY269" s="167" t="s">
        <v>187</v>
      </c>
    </row>
    <row r="270" spans="2:65" s="9" customFormat="1" ht="16.5" customHeight="1">
      <c r="B270" s="153"/>
      <c r="C270" s="154"/>
      <c r="D270" s="154"/>
      <c r="E270" s="155" t="s">
        <v>19</v>
      </c>
      <c r="F270" s="215" t="s">
        <v>418</v>
      </c>
      <c r="G270" s="216"/>
      <c r="H270" s="216"/>
      <c r="I270" s="216"/>
      <c r="J270" s="154"/>
      <c r="K270" s="155" t="s">
        <v>19</v>
      </c>
      <c r="L270" s="154"/>
      <c r="M270" s="154"/>
      <c r="N270" s="154"/>
      <c r="O270" s="154"/>
      <c r="P270" s="154"/>
      <c r="Q270" s="154"/>
      <c r="R270" s="156"/>
      <c r="T270" s="157"/>
      <c r="U270" s="154"/>
      <c r="V270" s="154"/>
      <c r="W270" s="154"/>
      <c r="X270" s="154"/>
      <c r="Y270" s="154"/>
      <c r="Z270" s="154"/>
      <c r="AA270" s="158"/>
      <c r="AT270" s="159" t="s">
        <v>194</v>
      </c>
      <c r="AU270" s="159" t="s">
        <v>80</v>
      </c>
      <c r="AV270" s="9" t="s">
        <v>80</v>
      </c>
      <c r="AW270" s="9" t="s">
        <v>30</v>
      </c>
      <c r="AX270" s="9" t="s">
        <v>72</v>
      </c>
      <c r="AY270" s="159" t="s">
        <v>187</v>
      </c>
    </row>
    <row r="271" spans="2:65" s="10" customFormat="1" ht="16.5" customHeight="1">
      <c r="B271" s="160"/>
      <c r="C271" s="161"/>
      <c r="D271" s="161"/>
      <c r="E271" s="162" t="s">
        <v>142</v>
      </c>
      <c r="F271" s="213" t="s">
        <v>114</v>
      </c>
      <c r="G271" s="214"/>
      <c r="H271" s="214"/>
      <c r="I271" s="214"/>
      <c r="J271" s="161"/>
      <c r="K271" s="163">
        <v>2</v>
      </c>
      <c r="L271" s="161"/>
      <c r="M271" s="161"/>
      <c r="N271" s="161"/>
      <c r="O271" s="161"/>
      <c r="P271" s="161"/>
      <c r="Q271" s="161"/>
      <c r="R271" s="164"/>
      <c r="T271" s="165"/>
      <c r="U271" s="161"/>
      <c r="V271" s="161"/>
      <c r="W271" s="161"/>
      <c r="X271" s="161"/>
      <c r="Y271" s="161"/>
      <c r="Z271" s="161"/>
      <c r="AA271" s="166"/>
      <c r="AT271" s="167" t="s">
        <v>194</v>
      </c>
      <c r="AU271" s="167" t="s">
        <v>80</v>
      </c>
      <c r="AV271" s="10" t="s">
        <v>114</v>
      </c>
      <c r="AW271" s="10" t="s">
        <v>30</v>
      </c>
      <c r="AX271" s="10" t="s">
        <v>72</v>
      </c>
      <c r="AY271" s="167" t="s">
        <v>187</v>
      </c>
    </row>
    <row r="272" spans="2:65" s="9" customFormat="1" ht="16.5" customHeight="1">
      <c r="B272" s="153"/>
      <c r="C272" s="154"/>
      <c r="D272" s="154"/>
      <c r="E272" s="155" t="s">
        <v>19</v>
      </c>
      <c r="F272" s="215" t="s">
        <v>419</v>
      </c>
      <c r="G272" s="216"/>
      <c r="H272" s="216"/>
      <c r="I272" s="216"/>
      <c r="J272" s="154"/>
      <c r="K272" s="155" t="s">
        <v>19</v>
      </c>
      <c r="L272" s="154"/>
      <c r="M272" s="154"/>
      <c r="N272" s="154"/>
      <c r="O272" s="154"/>
      <c r="P272" s="154"/>
      <c r="Q272" s="154"/>
      <c r="R272" s="156"/>
      <c r="T272" s="157"/>
      <c r="U272" s="154"/>
      <c r="V272" s="154"/>
      <c r="W272" s="154"/>
      <c r="X272" s="154"/>
      <c r="Y272" s="154"/>
      <c r="Z272" s="154"/>
      <c r="AA272" s="158"/>
      <c r="AT272" s="159" t="s">
        <v>194</v>
      </c>
      <c r="AU272" s="159" t="s">
        <v>80</v>
      </c>
      <c r="AV272" s="9" t="s">
        <v>80</v>
      </c>
      <c r="AW272" s="9" t="s">
        <v>30</v>
      </c>
      <c r="AX272" s="9" t="s">
        <v>72</v>
      </c>
      <c r="AY272" s="159" t="s">
        <v>187</v>
      </c>
    </row>
    <row r="273" spans="2:65" s="10" customFormat="1" ht="16.5" customHeight="1">
      <c r="B273" s="160"/>
      <c r="C273" s="161"/>
      <c r="D273" s="161"/>
      <c r="E273" s="162" t="s">
        <v>143</v>
      </c>
      <c r="F273" s="213" t="s">
        <v>114</v>
      </c>
      <c r="G273" s="214"/>
      <c r="H273" s="214"/>
      <c r="I273" s="214"/>
      <c r="J273" s="161"/>
      <c r="K273" s="163">
        <v>2</v>
      </c>
      <c r="L273" s="161"/>
      <c r="M273" s="161"/>
      <c r="N273" s="161"/>
      <c r="O273" s="161"/>
      <c r="P273" s="161"/>
      <c r="Q273" s="161"/>
      <c r="R273" s="164"/>
      <c r="T273" s="165"/>
      <c r="U273" s="161"/>
      <c r="V273" s="161"/>
      <c r="W273" s="161"/>
      <c r="X273" s="161"/>
      <c r="Y273" s="161"/>
      <c r="Z273" s="161"/>
      <c r="AA273" s="166"/>
      <c r="AT273" s="167" t="s">
        <v>194</v>
      </c>
      <c r="AU273" s="167" t="s">
        <v>80</v>
      </c>
      <c r="AV273" s="10" t="s">
        <v>114</v>
      </c>
      <c r="AW273" s="10" t="s">
        <v>30</v>
      </c>
      <c r="AX273" s="10" t="s">
        <v>72</v>
      </c>
      <c r="AY273" s="167" t="s">
        <v>187</v>
      </c>
    </row>
    <row r="274" spans="2:65" s="9" customFormat="1" ht="16.5" customHeight="1">
      <c r="B274" s="153"/>
      <c r="C274" s="154"/>
      <c r="D274" s="154"/>
      <c r="E274" s="155" t="s">
        <v>19</v>
      </c>
      <c r="F274" s="215" t="s">
        <v>420</v>
      </c>
      <c r="G274" s="216"/>
      <c r="H274" s="216"/>
      <c r="I274" s="216"/>
      <c r="J274" s="154"/>
      <c r="K274" s="155" t="s">
        <v>19</v>
      </c>
      <c r="L274" s="154"/>
      <c r="M274" s="154"/>
      <c r="N274" s="154"/>
      <c r="O274" s="154"/>
      <c r="P274" s="154"/>
      <c r="Q274" s="154"/>
      <c r="R274" s="156"/>
      <c r="T274" s="157"/>
      <c r="U274" s="154"/>
      <c r="V274" s="154"/>
      <c r="W274" s="154"/>
      <c r="X274" s="154"/>
      <c r="Y274" s="154"/>
      <c r="Z274" s="154"/>
      <c r="AA274" s="158"/>
      <c r="AT274" s="159" t="s">
        <v>194</v>
      </c>
      <c r="AU274" s="159" t="s">
        <v>80</v>
      </c>
      <c r="AV274" s="9" t="s">
        <v>80</v>
      </c>
      <c r="AW274" s="9" t="s">
        <v>30</v>
      </c>
      <c r="AX274" s="9" t="s">
        <v>72</v>
      </c>
      <c r="AY274" s="159" t="s">
        <v>187</v>
      </c>
    </row>
    <row r="275" spans="2:65" s="10" customFormat="1" ht="16.5" customHeight="1">
      <c r="B275" s="160"/>
      <c r="C275" s="161"/>
      <c r="D275" s="161"/>
      <c r="E275" s="162" t="s">
        <v>144</v>
      </c>
      <c r="F275" s="213" t="s">
        <v>80</v>
      </c>
      <c r="G275" s="214"/>
      <c r="H275" s="214"/>
      <c r="I275" s="214"/>
      <c r="J275" s="161"/>
      <c r="K275" s="163">
        <v>1</v>
      </c>
      <c r="L275" s="161"/>
      <c r="M275" s="161"/>
      <c r="N275" s="161"/>
      <c r="O275" s="161"/>
      <c r="P275" s="161"/>
      <c r="Q275" s="161"/>
      <c r="R275" s="164"/>
      <c r="T275" s="165"/>
      <c r="U275" s="161"/>
      <c r="V275" s="161"/>
      <c r="W275" s="161"/>
      <c r="X275" s="161"/>
      <c r="Y275" s="161"/>
      <c r="Z275" s="161"/>
      <c r="AA275" s="166"/>
      <c r="AT275" s="167" t="s">
        <v>194</v>
      </c>
      <c r="AU275" s="167" t="s">
        <v>80</v>
      </c>
      <c r="AV275" s="10" t="s">
        <v>114</v>
      </c>
      <c r="AW275" s="10" t="s">
        <v>30</v>
      </c>
      <c r="AX275" s="10" t="s">
        <v>72</v>
      </c>
      <c r="AY275" s="167" t="s">
        <v>187</v>
      </c>
    </row>
    <row r="276" spans="2:65" s="9" customFormat="1" ht="16.5" customHeight="1">
      <c r="B276" s="153"/>
      <c r="C276" s="154"/>
      <c r="D276" s="154"/>
      <c r="E276" s="155" t="s">
        <v>19</v>
      </c>
      <c r="F276" s="215" t="s">
        <v>421</v>
      </c>
      <c r="G276" s="216"/>
      <c r="H276" s="216"/>
      <c r="I276" s="216"/>
      <c r="J276" s="154"/>
      <c r="K276" s="155" t="s">
        <v>19</v>
      </c>
      <c r="L276" s="154"/>
      <c r="M276" s="154"/>
      <c r="N276" s="154"/>
      <c r="O276" s="154"/>
      <c r="P276" s="154"/>
      <c r="Q276" s="154"/>
      <c r="R276" s="156"/>
      <c r="T276" s="157"/>
      <c r="U276" s="154"/>
      <c r="V276" s="154"/>
      <c r="W276" s="154"/>
      <c r="X276" s="154"/>
      <c r="Y276" s="154"/>
      <c r="Z276" s="154"/>
      <c r="AA276" s="158"/>
      <c r="AT276" s="159" t="s">
        <v>194</v>
      </c>
      <c r="AU276" s="159" t="s">
        <v>80</v>
      </c>
      <c r="AV276" s="9" t="s">
        <v>80</v>
      </c>
      <c r="AW276" s="9" t="s">
        <v>30</v>
      </c>
      <c r="AX276" s="9" t="s">
        <v>72</v>
      </c>
      <c r="AY276" s="159" t="s">
        <v>187</v>
      </c>
    </row>
    <row r="277" spans="2:65" s="10" customFormat="1" ht="16.5" customHeight="1">
      <c r="B277" s="160"/>
      <c r="C277" s="161"/>
      <c r="D277" s="161"/>
      <c r="E277" s="162" t="s">
        <v>145</v>
      </c>
      <c r="F277" s="213" t="s">
        <v>114</v>
      </c>
      <c r="G277" s="214"/>
      <c r="H277" s="214"/>
      <c r="I277" s="214"/>
      <c r="J277" s="161"/>
      <c r="K277" s="163">
        <v>2</v>
      </c>
      <c r="L277" s="161"/>
      <c r="M277" s="161"/>
      <c r="N277" s="161"/>
      <c r="O277" s="161"/>
      <c r="P277" s="161"/>
      <c r="Q277" s="161"/>
      <c r="R277" s="164"/>
      <c r="T277" s="165"/>
      <c r="U277" s="161"/>
      <c r="V277" s="161"/>
      <c r="W277" s="161"/>
      <c r="X277" s="161"/>
      <c r="Y277" s="161"/>
      <c r="Z277" s="161"/>
      <c r="AA277" s="166"/>
      <c r="AT277" s="167" t="s">
        <v>194</v>
      </c>
      <c r="AU277" s="167" t="s">
        <v>80</v>
      </c>
      <c r="AV277" s="10" t="s">
        <v>114</v>
      </c>
      <c r="AW277" s="10" t="s">
        <v>30</v>
      </c>
      <c r="AX277" s="10" t="s">
        <v>72</v>
      </c>
      <c r="AY277" s="167" t="s">
        <v>187</v>
      </c>
    </row>
    <row r="278" spans="2:65" s="9" customFormat="1" ht="16.5" customHeight="1">
      <c r="B278" s="153"/>
      <c r="C278" s="154"/>
      <c r="D278" s="154"/>
      <c r="E278" s="155" t="s">
        <v>19</v>
      </c>
      <c r="F278" s="215" t="s">
        <v>422</v>
      </c>
      <c r="G278" s="216"/>
      <c r="H278" s="216"/>
      <c r="I278" s="216"/>
      <c r="J278" s="154"/>
      <c r="K278" s="155" t="s">
        <v>19</v>
      </c>
      <c r="L278" s="154"/>
      <c r="M278" s="154"/>
      <c r="N278" s="154"/>
      <c r="O278" s="154"/>
      <c r="P278" s="154"/>
      <c r="Q278" s="154"/>
      <c r="R278" s="156"/>
      <c r="T278" s="157"/>
      <c r="U278" s="154"/>
      <c r="V278" s="154"/>
      <c r="W278" s="154"/>
      <c r="X278" s="154"/>
      <c r="Y278" s="154"/>
      <c r="Z278" s="154"/>
      <c r="AA278" s="158"/>
      <c r="AT278" s="159" t="s">
        <v>194</v>
      </c>
      <c r="AU278" s="159" t="s">
        <v>80</v>
      </c>
      <c r="AV278" s="9" t="s">
        <v>80</v>
      </c>
      <c r="AW278" s="9" t="s">
        <v>30</v>
      </c>
      <c r="AX278" s="9" t="s">
        <v>72</v>
      </c>
      <c r="AY278" s="159" t="s">
        <v>187</v>
      </c>
    </row>
    <row r="279" spans="2:65" s="10" customFormat="1" ht="16.5" customHeight="1">
      <c r="B279" s="160"/>
      <c r="C279" s="161"/>
      <c r="D279" s="161"/>
      <c r="E279" s="162" t="s">
        <v>146</v>
      </c>
      <c r="F279" s="213" t="s">
        <v>80</v>
      </c>
      <c r="G279" s="214"/>
      <c r="H279" s="214"/>
      <c r="I279" s="214"/>
      <c r="J279" s="161"/>
      <c r="K279" s="163">
        <v>1</v>
      </c>
      <c r="L279" s="161"/>
      <c r="M279" s="161"/>
      <c r="N279" s="161"/>
      <c r="O279" s="161"/>
      <c r="P279" s="161"/>
      <c r="Q279" s="161"/>
      <c r="R279" s="164"/>
      <c r="T279" s="165"/>
      <c r="U279" s="161"/>
      <c r="V279" s="161"/>
      <c r="W279" s="161"/>
      <c r="X279" s="161"/>
      <c r="Y279" s="161"/>
      <c r="Z279" s="161"/>
      <c r="AA279" s="166"/>
      <c r="AT279" s="167" t="s">
        <v>194</v>
      </c>
      <c r="AU279" s="167" t="s">
        <v>80</v>
      </c>
      <c r="AV279" s="10" t="s">
        <v>114</v>
      </c>
      <c r="AW279" s="10" t="s">
        <v>30</v>
      </c>
      <c r="AX279" s="10" t="s">
        <v>72</v>
      </c>
      <c r="AY279" s="167" t="s">
        <v>187</v>
      </c>
    </row>
    <row r="280" spans="2:65" s="9" customFormat="1" ht="16.5" customHeight="1">
      <c r="B280" s="153"/>
      <c r="C280" s="154"/>
      <c r="D280" s="154"/>
      <c r="E280" s="155" t="s">
        <v>19</v>
      </c>
      <c r="F280" s="215" t="s">
        <v>423</v>
      </c>
      <c r="G280" s="216"/>
      <c r="H280" s="216"/>
      <c r="I280" s="216"/>
      <c r="J280" s="154"/>
      <c r="K280" s="155" t="s">
        <v>19</v>
      </c>
      <c r="L280" s="154"/>
      <c r="M280" s="154"/>
      <c r="N280" s="154"/>
      <c r="O280" s="154"/>
      <c r="P280" s="154"/>
      <c r="Q280" s="154"/>
      <c r="R280" s="156"/>
      <c r="T280" s="157"/>
      <c r="U280" s="154"/>
      <c r="V280" s="154"/>
      <c r="W280" s="154"/>
      <c r="X280" s="154"/>
      <c r="Y280" s="154"/>
      <c r="Z280" s="154"/>
      <c r="AA280" s="158"/>
      <c r="AT280" s="159" t="s">
        <v>194</v>
      </c>
      <c r="AU280" s="159" t="s">
        <v>80</v>
      </c>
      <c r="AV280" s="9" t="s">
        <v>80</v>
      </c>
      <c r="AW280" s="9" t="s">
        <v>30</v>
      </c>
      <c r="AX280" s="9" t="s">
        <v>72</v>
      </c>
      <c r="AY280" s="159" t="s">
        <v>187</v>
      </c>
    </row>
    <row r="281" spans="2:65" s="10" customFormat="1" ht="16.5" customHeight="1">
      <c r="B281" s="160"/>
      <c r="C281" s="161"/>
      <c r="D281" s="161"/>
      <c r="E281" s="162" t="s">
        <v>147</v>
      </c>
      <c r="F281" s="213" t="s">
        <v>114</v>
      </c>
      <c r="G281" s="214"/>
      <c r="H281" s="214"/>
      <c r="I281" s="214"/>
      <c r="J281" s="161"/>
      <c r="K281" s="163">
        <v>2</v>
      </c>
      <c r="L281" s="161"/>
      <c r="M281" s="161"/>
      <c r="N281" s="161"/>
      <c r="O281" s="161"/>
      <c r="P281" s="161"/>
      <c r="Q281" s="161"/>
      <c r="R281" s="164"/>
      <c r="T281" s="165"/>
      <c r="U281" s="161"/>
      <c r="V281" s="161"/>
      <c r="W281" s="161"/>
      <c r="X281" s="161"/>
      <c r="Y281" s="161"/>
      <c r="Z281" s="161"/>
      <c r="AA281" s="166"/>
      <c r="AT281" s="167" t="s">
        <v>194</v>
      </c>
      <c r="AU281" s="167" t="s">
        <v>80</v>
      </c>
      <c r="AV281" s="10" t="s">
        <v>114</v>
      </c>
      <c r="AW281" s="10" t="s">
        <v>30</v>
      </c>
      <c r="AX281" s="10" t="s">
        <v>72</v>
      </c>
      <c r="AY281" s="167" t="s">
        <v>187</v>
      </c>
    </row>
    <row r="282" spans="2:65" s="9" customFormat="1" ht="16.5" customHeight="1">
      <c r="B282" s="153"/>
      <c r="C282" s="154"/>
      <c r="D282" s="154"/>
      <c r="E282" s="155" t="s">
        <v>19</v>
      </c>
      <c r="F282" s="215" t="s">
        <v>424</v>
      </c>
      <c r="G282" s="216"/>
      <c r="H282" s="216"/>
      <c r="I282" s="216"/>
      <c r="J282" s="154"/>
      <c r="K282" s="155" t="s">
        <v>19</v>
      </c>
      <c r="L282" s="154"/>
      <c r="M282" s="154"/>
      <c r="N282" s="154"/>
      <c r="O282" s="154"/>
      <c r="P282" s="154"/>
      <c r="Q282" s="154"/>
      <c r="R282" s="156"/>
      <c r="T282" s="157"/>
      <c r="U282" s="154"/>
      <c r="V282" s="154"/>
      <c r="W282" s="154"/>
      <c r="X282" s="154"/>
      <c r="Y282" s="154"/>
      <c r="Z282" s="154"/>
      <c r="AA282" s="158"/>
      <c r="AT282" s="159" t="s">
        <v>194</v>
      </c>
      <c r="AU282" s="159" t="s">
        <v>80</v>
      </c>
      <c r="AV282" s="9" t="s">
        <v>80</v>
      </c>
      <c r="AW282" s="9" t="s">
        <v>30</v>
      </c>
      <c r="AX282" s="9" t="s">
        <v>72</v>
      </c>
      <c r="AY282" s="159" t="s">
        <v>187</v>
      </c>
    </row>
    <row r="283" spans="2:65" s="10" customFormat="1" ht="16.5" customHeight="1">
      <c r="B283" s="160"/>
      <c r="C283" s="161"/>
      <c r="D283" s="161"/>
      <c r="E283" s="162" t="s">
        <v>148</v>
      </c>
      <c r="F283" s="213" t="s">
        <v>114</v>
      </c>
      <c r="G283" s="214"/>
      <c r="H283" s="214"/>
      <c r="I283" s="214"/>
      <c r="J283" s="161"/>
      <c r="K283" s="163">
        <v>2</v>
      </c>
      <c r="L283" s="161"/>
      <c r="M283" s="161"/>
      <c r="N283" s="161"/>
      <c r="O283" s="161"/>
      <c r="P283" s="161"/>
      <c r="Q283" s="161"/>
      <c r="R283" s="164"/>
      <c r="T283" s="165"/>
      <c r="U283" s="161"/>
      <c r="V283" s="161"/>
      <c r="W283" s="161"/>
      <c r="X283" s="161"/>
      <c r="Y283" s="161"/>
      <c r="Z283" s="161"/>
      <c r="AA283" s="166"/>
      <c r="AT283" s="167" t="s">
        <v>194</v>
      </c>
      <c r="AU283" s="167" t="s">
        <v>80</v>
      </c>
      <c r="AV283" s="10" t="s">
        <v>114</v>
      </c>
      <c r="AW283" s="10" t="s">
        <v>30</v>
      </c>
      <c r="AX283" s="10" t="s">
        <v>72</v>
      </c>
      <c r="AY283" s="167" t="s">
        <v>187</v>
      </c>
    </row>
    <row r="284" spans="2:65" s="9" customFormat="1" ht="16.5" customHeight="1">
      <c r="B284" s="153"/>
      <c r="C284" s="154"/>
      <c r="D284" s="154"/>
      <c r="E284" s="155" t="s">
        <v>19</v>
      </c>
      <c r="F284" s="215" t="s">
        <v>425</v>
      </c>
      <c r="G284" s="216"/>
      <c r="H284" s="216"/>
      <c r="I284" s="216"/>
      <c r="J284" s="154"/>
      <c r="K284" s="155" t="s">
        <v>19</v>
      </c>
      <c r="L284" s="154"/>
      <c r="M284" s="154"/>
      <c r="N284" s="154"/>
      <c r="O284" s="154"/>
      <c r="P284" s="154"/>
      <c r="Q284" s="154"/>
      <c r="R284" s="156"/>
      <c r="T284" s="157"/>
      <c r="U284" s="154"/>
      <c r="V284" s="154"/>
      <c r="W284" s="154"/>
      <c r="X284" s="154"/>
      <c r="Y284" s="154"/>
      <c r="Z284" s="154"/>
      <c r="AA284" s="158"/>
      <c r="AT284" s="159" t="s">
        <v>194</v>
      </c>
      <c r="AU284" s="159" t="s">
        <v>80</v>
      </c>
      <c r="AV284" s="9" t="s">
        <v>80</v>
      </c>
      <c r="AW284" s="9" t="s">
        <v>30</v>
      </c>
      <c r="AX284" s="9" t="s">
        <v>72</v>
      </c>
      <c r="AY284" s="159" t="s">
        <v>187</v>
      </c>
    </row>
    <row r="285" spans="2:65" s="10" customFormat="1" ht="16.5" customHeight="1">
      <c r="B285" s="160"/>
      <c r="C285" s="161"/>
      <c r="D285" s="161"/>
      <c r="E285" s="162" t="s">
        <v>150</v>
      </c>
      <c r="F285" s="213" t="s">
        <v>130</v>
      </c>
      <c r="G285" s="214"/>
      <c r="H285" s="214"/>
      <c r="I285" s="214"/>
      <c r="J285" s="161"/>
      <c r="K285" s="163">
        <v>3</v>
      </c>
      <c r="L285" s="161"/>
      <c r="M285" s="161"/>
      <c r="N285" s="161"/>
      <c r="O285" s="161"/>
      <c r="P285" s="161"/>
      <c r="Q285" s="161"/>
      <c r="R285" s="164"/>
      <c r="T285" s="165"/>
      <c r="U285" s="161"/>
      <c r="V285" s="161"/>
      <c r="W285" s="161"/>
      <c r="X285" s="161"/>
      <c r="Y285" s="161"/>
      <c r="Z285" s="161"/>
      <c r="AA285" s="166"/>
      <c r="AT285" s="167" t="s">
        <v>194</v>
      </c>
      <c r="AU285" s="167" t="s">
        <v>80</v>
      </c>
      <c r="AV285" s="10" t="s">
        <v>114</v>
      </c>
      <c r="AW285" s="10" t="s">
        <v>30</v>
      </c>
      <c r="AX285" s="10" t="s">
        <v>72</v>
      </c>
      <c r="AY285" s="167" t="s">
        <v>187</v>
      </c>
    </row>
    <row r="286" spans="2:65" s="10" customFormat="1" ht="25.5" customHeight="1">
      <c r="B286" s="160"/>
      <c r="C286" s="161"/>
      <c r="D286" s="161"/>
      <c r="E286" s="162" t="s">
        <v>426</v>
      </c>
      <c r="F286" s="213" t="s">
        <v>427</v>
      </c>
      <c r="G286" s="214"/>
      <c r="H286" s="214"/>
      <c r="I286" s="214"/>
      <c r="J286" s="161"/>
      <c r="K286" s="163">
        <v>20</v>
      </c>
      <c r="L286" s="161"/>
      <c r="M286" s="161"/>
      <c r="N286" s="161"/>
      <c r="O286" s="161"/>
      <c r="P286" s="161"/>
      <c r="Q286" s="161"/>
      <c r="R286" s="164"/>
      <c r="T286" s="165"/>
      <c r="U286" s="161"/>
      <c r="V286" s="161"/>
      <c r="W286" s="161"/>
      <c r="X286" s="161"/>
      <c r="Y286" s="161"/>
      <c r="Z286" s="161"/>
      <c r="AA286" s="166"/>
      <c r="AT286" s="167" t="s">
        <v>194</v>
      </c>
      <c r="AU286" s="167" t="s">
        <v>80</v>
      </c>
      <c r="AV286" s="10" t="s">
        <v>114</v>
      </c>
      <c r="AW286" s="10" t="s">
        <v>30</v>
      </c>
      <c r="AX286" s="10" t="s">
        <v>80</v>
      </c>
      <c r="AY286" s="167" t="s">
        <v>187</v>
      </c>
    </row>
    <row r="287" spans="2:65" s="1" customFormat="1" ht="25.5" customHeight="1">
      <c r="B287" s="32"/>
      <c r="C287" s="145" t="s">
        <v>428</v>
      </c>
      <c r="D287" s="145" t="s">
        <v>188</v>
      </c>
      <c r="E287" s="146" t="s">
        <v>429</v>
      </c>
      <c r="F287" s="217" t="s">
        <v>430</v>
      </c>
      <c r="G287" s="217"/>
      <c r="H287" s="217"/>
      <c r="I287" s="217"/>
      <c r="J287" s="147" t="s">
        <v>191</v>
      </c>
      <c r="K287" s="148">
        <v>20</v>
      </c>
      <c r="L287" s="218">
        <v>0</v>
      </c>
      <c r="M287" s="218"/>
      <c r="N287" s="218">
        <f>ROUND(L287*K287,2)</f>
        <v>0</v>
      </c>
      <c r="O287" s="218"/>
      <c r="P287" s="218"/>
      <c r="Q287" s="218"/>
      <c r="R287" s="34"/>
      <c r="T287" s="149" t="s">
        <v>19</v>
      </c>
      <c r="U287" s="41" t="s">
        <v>37</v>
      </c>
      <c r="V287" s="150">
        <v>0</v>
      </c>
      <c r="W287" s="150">
        <f>V287*K287</f>
        <v>0</v>
      </c>
      <c r="X287" s="150">
        <v>0</v>
      </c>
      <c r="Y287" s="150">
        <f>X287*K287</f>
        <v>0</v>
      </c>
      <c r="Z287" s="150">
        <v>0</v>
      </c>
      <c r="AA287" s="151">
        <f>Z287*K287</f>
        <v>0</v>
      </c>
      <c r="AR287" s="19" t="s">
        <v>186</v>
      </c>
      <c r="AT287" s="19" t="s">
        <v>188</v>
      </c>
      <c r="AU287" s="19" t="s">
        <v>80</v>
      </c>
      <c r="AY287" s="19" t="s">
        <v>187</v>
      </c>
      <c r="BE287" s="152">
        <f>IF(U287="základní",N287,0)</f>
        <v>0</v>
      </c>
      <c r="BF287" s="152">
        <f>IF(U287="snížená",N287,0)</f>
        <v>0</v>
      </c>
      <c r="BG287" s="152">
        <f>IF(U287="zákl. přenesená",N287,0)</f>
        <v>0</v>
      </c>
      <c r="BH287" s="152">
        <f>IF(U287="sníž. přenesená",N287,0)</f>
        <v>0</v>
      </c>
      <c r="BI287" s="152">
        <f>IF(U287="nulová",N287,0)</f>
        <v>0</v>
      </c>
      <c r="BJ287" s="19" t="s">
        <v>80</v>
      </c>
      <c r="BK287" s="152">
        <f>ROUND(L287*K287,2)</f>
        <v>0</v>
      </c>
      <c r="BL287" s="19" t="s">
        <v>186</v>
      </c>
      <c r="BM287" s="19" t="s">
        <v>431</v>
      </c>
    </row>
    <row r="288" spans="2:65" s="9" customFormat="1" ht="16.5" customHeight="1">
      <c r="B288" s="153"/>
      <c r="C288" s="154"/>
      <c r="D288" s="154"/>
      <c r="E288" s="155" t="s">
        <v>19</v>
      </c>
      <c r="F288" s="219" t="s">
        <v>414</v>
      </c>
      <c r="G288" s="220"/>
      <c r="H288" s="220"/>
      <c r="I288" s="220"/>
      <c r="J288" s="154"/>
      <c r="K288" s="155" t="s">
        <v>19</v>
      </c>
      <c r="L288" s="154"/>
      <c r="M288" s="154"/>
      <c r="N288" s="154"/>
      <c r="O288" s="154"/>
      <c r="P288" s="154"/>
      <c r="Q288" s="154"/>
      <c r="R288" s="156"/>
      <c r="T288" s="157"/>
      <c r="U288" s="154"/>
      <c r="V288" s="154"/>
      <c r="W288" s="154"/>
      <c r="X288" s="154"/>
      <c r="Y288" s="154"/>
      <c r="Z288" s="154"/>
      <c r="AA288" s="158"/>
      <c r="AT288" s="159" t="s">
        <v>194</v>
      </c>
      <c r="AU288" s="159" t="s">
        <v>80</v>
      </c>
      <c r="AV288" s="9" t="s">
        <v>80</v>
      </c>
      <c r="AW288" s="9" t="s">
        <v>30</v>
      </c>
      <c r="AX288" s="9" t="s">
        <v>72</v>
      </c>
      <c r="AY288" s="159" t="s">
        <v>187</v>
      </c>
    </row>
    <row r="289" spans="2:51" s="9" customFormat="1" ht="16.5" customHeight="1">
      <c r="B289" s="153"/>
      <c r="C289" s="154"/>
      <c r="D289" s="154"/>
      <c r="E289" s="155" t="s">
        <v>19</v>
      </c>
      <c r="F289" s="215" t="s">
        <v>279</v>
      </c>
      <c r="G289" s="216"/>
      <c r="H289" s="216"/>
      <c r="I289" s="216"/>
      <c r="J289" s="154"/>
      <c r="K289" s="155" t="s">
        <v>19</v>
      </c>
      <c r="L289" s="154"/>
      <c r="M289" s="154"/>
      <c r="N289" s="154"/>
      <c r="O289" s="154"/>
      <c r="P289" s="154"/>
      <c r="Q289" s="154"/>
      <c r="R289" s="156"/>
      <c r="T289" s="157"/>
      <c r="U289" s="154"/>
      <c r="V289" s="154"/>
      <c r="W289" s="154"/>
      <c r="X289" s="154"/>
      <c r="Y289" s="154"/>
      <c r="Z289" s="154"/>
      <c r="AA289" s="158"/>
      <c r="AT289" s="159" t="s">
        <v>194</v>
      </c>
      <c r="AU289" s="159" t="s">
        <v>80</v>
      </c>
      <c r="AV289" s="9" t="s">
        <v>80</v>
      </c>
      <c r="AW289" s="9" t="s">
        <v>30</v>
      </c>
      <c r="AX289" s="9" t="s">
        <v>72</v>
      </c>
      <c r="AY289" s="159" t="s">
        <v>187</v>
      </c>
    </row>
    <row r="290" spans="2:51" s="9" customFormat="1" ht="16.5" customHeight="1">
      <c r="B290" s="153"/>
      <c r="C290" s="154"/>
      <c r="D290" s="154"/>
      <c r="E290" s="155" t="s">
        <v>19</v>
      </c>
      <c r="F290" s="215" t="s">
        <v>415</v>
      </c>
      <c r="G290" s="216"/>
      <c r="H290" s="216"/>
      <c r="I290" s="216"/>
      <c r="J290" s="154"/>
      <c r="K290" s="155" t="s">
        <v>19</v>
      </c>
      <c r="L290" s="154"/>
      <c r="M290" s="154"/>
      <c r="N290" s="154"/>
      <c r="O290" s="154"/>
      <c r="P290" s="154"/>
      <c r="Q290" s="154"/>
      <c r="R290" s="156"/>
      <c r="T290" s="157"/>
      <c r="U290" s="154"/>
      <c r="V290" s="154"/>
      <c r="W290" s="154"/>
      <c r="X290" s="154"/>
      <c r="Y290" s="154"/>
      <c r="Z290" s="154"/>
      <c r="AA290" s="158"/>
      <c r="AT290" s="159" t="s">
        <v>194</v>
      </c>
      <c r="AU290" s="159" t="s">
        <v>80</v>
      </c>
      <c r="AV290" s="9" t="s">
        <v>80</v>
      </c>
      <c r="AW290" s="9" t="s">
        <v>30</v>
      </c>
      <c r="AX290" s="9" t="s">
        <v>72</v>
      </c>
      <c r="AY290" s="159" t="s">
        <v>187</v>
      </c>
    </row>
    <row r="291" spans="2:51" s="10" customFormat="1" ht="16.5" customHeight="1">
      <c r="B291" s="160"/>
      <c r="C291" s="161"/>
      <c r="D291" s="161"/>
      <c r="E291" s="162" t="s">
        <v>432</v>
      </c>
      <c r="F291" s="213" t="s">
        <v>114</v>
      </c>
      <c r="G291" s="214"/>
      <c r="H291" s="214"/>
      <c r="I291" s="214"/>
      <c r="J291" s="161"/>
      <c r="K291" s="163">
        <v>2</v>
      </c>
      <c r="L291" s="161"/>
      <c r="M291" s="161"/>
      <c r="N291" s="161"/>
      <c r="O291" s="161"/>
      <c r="P291" s="161"/>
      <c r="Q291" s="161"/>
      <c r="R291" s="164"/>
      <c r="T291" s="165"/>
      <c r="U291" s="161"/>
      <c r="V291" s="161"/>
      <c r="W291" s="161"/>
      <c r="X291" s="161"/>
      <c r="Y291" s="161"/>
      <c r="Z291" s="161"/>
      <c r="AA291" s="166"/>
      <c r="AT291" s="167" t="s">
        <v>194</v>
      </c>
      <c r="AU291" s="167" t="s">
        <v>80</v>
      </c>
      <c r="AV291" s="10" t="s">
        <v>114</v>
      </c>
      <c r="AW291" s="10" t="s">
        <v>30</v>
      </c>
      <c r="AX291" s="10" t="s">
        <v>72</v>
      </c>
      <c r="AY291" s="167" t="s">
        <v>187</v>
      </c>
    </row>
    <row r="292" spans="2:51" s="9" customFormat="1" ht="16.5" customHeight="1">
      <c r="B292" s="153"/>
      <c r="C292" s="154"/>
      <c r="D292" s="154"/>
      <c r="E292" s="155" t="s">
        <v>19</v>
      </c>
      <c r="F292" s="215" t="s">
        <v>417</v>
      </c>
      <c r="G292" s="216"/>
      <c r="H292" s="216"/>
      <c r="I292" s="216"/>
      <c r="J292" s="154"/>
      <c r="K292" s="155" t="s">
        <v>19</v>
      </c>
      <c r="L292" s="154"/>
      <c r="M292" s="154"/>
      <c r="N292" s="154"/>
      <c r="O292" s="154"/>
      <c r="P292" s="154"/>
      <c r="Q292" s="154"/>
      <c r="R292" s="156"/>
      <c r="T292" s="157"/>
      <c r="U292" s="154"/>
      <c r="V292" s="154"/>
      <c r="W292" s="154"/>
      <c r="X292" s="154"/>
      <c r="Y292" s="154"/>
      <c r="Z292" s="154"/>
      <c r="AA292" s="158"/>
      <c r="AT292" s="159" t="s">
        <v>194</v>
      </c>
      <c r="AU292" s="159" t="s">
        <v>80</v>
      </c>
      <c r="AV292" s="9" t="s">
        <v>80</v>
      </c>
      <c r="AW292" s="9" t="s">
        <v>30</v>
      </c>
      <c r="AX292" s="9" t="s">
        <v>72</v>
      </c>
      <c r="AY292" s="159" t="s">
        <v>187</v>
      </c>
    </row>
    <row r="293" spans="2:51" s="10" customFormat="1" ht="16.5" customHeight="1">
      <c r="B293" s="160"/>
      <c r="C293" s="161"/>
      <c r="D293" s="161"/>
      <c r="E293" s="162" t="s">
        <v>129</v>
      </c>
      <c r="F293" s="213" t="s">
        <v>130</v>
      </c>
      <c r="G293" s="214"/>
      <c r="H293" s="214"/>
      <c r="I293" s="214"/>
      <c r="J293" s="161"/>
      <c r="K293" s="163">
        <v>3</v>
      </c>
      <c r="L293" s="161"/>
      <c r="M293" s="161"/>
      <c r="N293" s="161"/>
      <c r="O293" s="161"/>
      <c r="P293" s="161"/>
      <c r="Q293" s="161"/>
      <c r="R293" s="164"/>
      <c r="T293" s="165"/>
      <c r="U293" s="161"/>
      <c r="V293" s="161"/>
      <c r="W293" s="161"/>
      <c r="X293" s="161"/>
      <c r="Y293" s="161"/>
      <c r="Z293" s="161"/>
      <c r="AA293" s="166"/>
      <c r="AT293" s="167" t="s">
        <v>194</v>
      </c>
      <c r="AU293" s="167" t="s">
        <v>80</v>
      </c>
      <c r="AV293" s="10" t="s">
        <v>114</v>
      </c>
      <c r="AW293" s="10" t="s">
        <v>30</v>
      </c>
      <c r="AX293" s="10" t="s">
        <v>72</v>
      </c>
      <c r="AY293" s="167" t="s">
        <v>187</v>
      </c>
    </row>
    <row r="294" spans="2:51" s="9" customFormat="1" ht="16.5" customHeight="1">
      <c r="B294" s="153"/>
      <c r="C294" s="154"/>
      <c r="D294" s="154"/>
      <c r="E294" s="155" t="s">
        <v>19</v>
      </c>
      <c r="F294" s="215" t="s">
        <v>418</v>
      </c>
      <c r="G294" s="216"/>
      <c r="H294" s="216"/>
      <c r="I294" s="216"/>
      <c r="J294" s="154"/>
      <c r="K294" s="155" t="s">
        <v>19</v>
      </c>
      <c r="L294" s="154"/>
      <c r="M294" s="154"/>
      <c r="N294" s="154"/>
      <c r="O294" s="154"/>
      <c r="P294" s="154"/>
      <c r="Q294" s="154"/>
      <c r="R294" s="156"/>
      <c r="T294" s="157"/>
      <c r="U294" s="154"/>
      <c r="V294" s="154"/>
      <c r="W294" s="154"/>
      <c r="X294" s="154"/>
      <c r="Y294" s="154"/>
      <c r="Z294" s="154"/>
      <c r="AA294" s="158"/>
      <c r="AT294" s="159" t="s">
        <v>194</v>
      </c>
      <c r="AU294" s="159" t="s">
        <v>80</v>
      </c>
      <c r="AV294" s="9" t="s">
        <v>80</v>
      </c>
      <c r="AW294" s="9" t="s">
        <v>30</v>
      </c>
      <c r="AX294" s="9" t="s">
        <v>72</v>
      </c>
      <c r="AY294" s="159" t="s">
        <v>187</v>
      </c>
    </row>
    <row r="295" spans="2:51" s="10" customFormat="1" ht="16.5" customHeight="1">
      <c r="B295" s="160"/>
      <c r="C295" s="161"/>
      <c r="D295" s="161"/>
      <c r="E295" s="162" t="s">
        <v>131</v>
      </c>
      <c r="F295" s="213" t="s">
        <v>114</v>
      </c>
      <c r="G295" s="214"/>
      <c r="H295" s="214"/>
      <c r="I295" s="214"/>
      <c r="J295" s="161"/>
      <c r="K295" s="163">
        <v>2</v>
      </c>
      <c r="L295" s="161"/>
      <c r="M295" s="161"/>
      <c r="N295" s="161"/>
      <c r="O295" s="161"/>
      <c r="P295" s="161"/>
      <c r="Q295" s="161"/>
      <c r="R295" s="164"/>
      <c r="T295" s="165"/>
      <c r="U295" s="161"/>
      <c r="V295" s="161"/>
      <c r="W295" s="161"/>
      <c r="X295" s="161"/>
      <c r="Y295" s="161"/>
      <c r="Z295" s="161"/>
      <c r="AA295" s="166"/>
      <c r="AT295" s="167" t="s">
        <v>194</v>
      </c>
      <c r="AU295" s="167" t="s">
        <v>80</v>
      </c>
      <c r="AV295" s="10" t="s">
        <v>114</v>
      </c>
      <c r="AW295" s="10" t="s">
        <v>30</v>
      </c>
      <c r="AX295" s="10" t="s">
        <v>72</v>
      </c>
      <c r="AY295" s="167" t="s">
        <v>187</v>
      </c>
    </row>
    <row r="296" spans="2:51" s="9" customFormat="1" ht="16.5" customHeight="1">
      <c r="B296" s="153"/>
      <c r="C296" s="154"/>
      <c r="D296" s="154"/>
      <c r="E296" s="155" t="s">
        <v>19</v>
      </c>
      <c r="F296" s="215" t="s">
        <v>419</v>
      </c>
      <c r="G296" s="216"/>
      <c r="H296" s="216"/>
      <c r="I296" s="216"/>
      <c r="J296" s="154"/>
      <c r="K296" s="155" t="s">
        <v>19</v>
      </c>
      <c r="L296" s="154"/>
      <c r="M296" s="154"/>
      <c r="N296" s="154"/>
      <c r="O296" s="154"/>
      <c r="P296" s="154"/>
      <c r="Q296" s="154"/>
      <c r="R296" s="156"/>
      <c r="T296" s="157"/>
      <c r="U296" s="154"/>
      <c r="V296" s="154"/>
      <c r="W296" s="154"/>
      <c r="X296" s="154"/>
      <c r="Y296" s="154"/>
      <c r="Z296" s="154"/>
      <c r="AA296" s="158"/>
      <c r="AT296" s="159" t="s">
        <v>194</v>
      </c>
      <c r="AU296" s="159" t="s">
        <v>80</v>
      </c>
      <c r="AV296" s="9" t="s">
        <v>80</v>
      </c>
      <c r="AW296" s="9" t="s">
        <v>30</v>
      </c>
      <c r="AX296" s="9" t="s">
        <v>72</v>
      </c>
      <c r="AY296" s="159" t="s">
        <v>187</v>
      </c>
    </row>
    <row r="297" spans="2:51" s="10" customFormat="1" ht="16.5" customHeight="1">
      <c r="B297" s="160"/>
      <c r="C297" s="161"/>
      <c r="D297" s="161"/>
      <c r="E297" s="162" t="s">
        <v>132</v>
      </c>
      <c r="F297" s="213" t="s">
        <v>114</v>
      </c>
      <c r="G297" s="214"/>
      <c r="H297" s="214"/>
      <c r="I297" s="214"/>
      <c r="J297" s="161"/>
      <c r="K297" s="163">
        <v>2</v>
      </c>
      <c r="L297" s="161"/>
      <c r="M297" s="161"/>
      <c r="N297" s="161"/>
      <c r="O297" s="161"/>
      <c r="P297" s="161"/>
      <c r="Q297" s="161"/>
      <c r="R297" s="164"/>
      <c r="T297" s="165"/>
      <c r="U297" s="161"/>
      <c r="V297" s="161"/>
      <c r="W297" s="161"/>
      <c r="X297" s="161"/>
      <c r="Y297" s="161"/>
      <c r="Z297" s="161"/>
      <c r="AA297" s="166"/>
      <c r="AT297" s="167" t="s">
        <v>194</v>
      </c>
      <c r="AU297" s="167" t="s">
        <v>80</v>
      </c>
      <c r="AV297" s="10" t="s">
        <v>114</v>
      </c>
      <c r="AW297" s="10" t="s">
        <v>30</v>
      </c>
      <c r="AX297" s="10" t="s">
        <v>72</v>
      </c>
      <c r="AY297" s="167" t="s">
        <v>187</v>
      </c>
    </row>
    <row r="298" spans="2:51" s="9" customFormat="1" ht="16.5" customHeight="1">
      <c r="B298" s="153"/>
      <c r="C298" s="154"/>
      <c r="D298" s="154"/>
      <c r="E298" s="155" t="s">
        <v>19</v>
      </c>
      <c r="F298" s="215" t="s">
        <v>420</v>
      </c>
      <c r="G298" s="216"/>
      <c r="H298" s="216"/>
      <c r="I298" s="216"/>
      <c r="J298" s="154"/>
      <c r="K298" s="155" t="s">
        <v>19</v>
      </c>
      <c r="L298" s="154"/>
      <c r="M298" s="154"/>
      <c r="N298" s="154"/>
      <c r="O298" s="154"/>
      <c r="P298" s="154"/>
      <c r="Q298" s="154"/>
      <c r="R298" s="156"/>
      <c r="T298" s="157"/>
      <c r="U298" s="154"/>
      <c r="V298" s="154"/>
      <c r="W298" s="154"/>
      <c r="X298" s="154"/>
      <c r="Y298" s="154"/>
      <c r="Z298" s="154"/>
      <c r="AA298" s="158"/>
      <c r="AT298" s="159" t="s">
        <v>194</v>
      </c>
      <c r="AU298" s="159" t="s">
        <v>80</v>
      </c>
      <c r="AV298" s="9" t="s">
        <v>80</v>
      </c>
      <c r="AW298" s="9" t="s">
        <v>30</v>
      </c>
      <c r="AX298" s="9" t="s">
        <v>72</v>
      </c>
      <c r="AY298" s="159" t="s">
        <v>187</v>
      </c>
    </row>
    <row r="299" spans="2:51" s="10" customFormat="1" ht="16.5" customHeight="1">
      <c r="B299" s="160"/>
      <c r="C299" s="161"/>
      <c r="D299" s="161"/>
      <c r="E299" s="162" t="s">
        <v>133</v>
      </c>
      <c r="F299" s="213" t="s">
        <v>80</v>
      </c>
      <c r="G299" s="214"/>
      <c r="H299" s="214"/>
      <c r="I299" s="214"/>
      <c r="J299" s="161"/>
      <c r="K299" s="163">
        <v>1</v>
      </c>
      <c r="L299" s="161"/>
      <c r="M299" s="161"/>
      <c r="N299" s="161"/>
      <c r="O299" s="161"/>
      <c r="P299" s="161"/>
      <c r="Q299" s="161"/>
      <c r="R299" s="164"/>
      <c r="T299" s="165"/>
      <c r="U299" s="161"/>
      <c r="V299" s="161"/>
      <c r="W299" s="161"/>
      <c r="X299" s="161"/>
      <c r="Y299" s="161"/>
      <c r="Z299" s="161"/>
      <c r="AA299" s="166"/>
      <c r="AT299" s="167" t="s">
        <v>194</v>
      </c>
      <c r="AU299" s="167" t="s">
        <v>80</v>
      </c>
      <c r="AV299" s="10" t="s">
        <v>114</v>
      </c>
      <c r="AW299" s="10" t="s">
        <v>30</v>
      </c>
      <c r="AX299" s="10" t="s">
        <v>72</v>
      </c>
      <c r="AY299" s="167" t="s">
        <v>187</v>
      </c>
    </row>
    <row r="300" spans="2:51" s="9" customFormat="1" ht="16.5" customHeight="1">
      <c r="B300" s="153"/>
      <c r="C300" s="154"/>
      <c r="D300" s="154"/>
      <c r="E300" s="155" t="s">
        <v>19</v>
      </c>
      <c r="F300" s="215" t="s">
        <v>421</v>
      </c>
      <c r="G300" s="216"/>
      <c r="H300" s="216"/>
      <c r="I300" s="216"/>
      <c r="J300" s="154"/>
      <c r="K300" s="155" t="s">
        <v>19</v>
      </c>
      <c r="L300" s="154"/>
      <c r="M300" s="154"/>
      <c r="N300" s="154"/>
      <c r="O300" s="154"/>
      <c r="P300" s="154"/>
      <c r="Q300" s="154"/>
      <c r="R300" s="156"/>
      <c r="T300" s="157"/>
      <c r="U300" s="154"/>
      <c r="V300" s="154"/>
      <c r="W300" s="154"/>
      <c r="X300" s="154"/>
      <c r="Y300" s="154"/>
      <c r="Z300" s="154"/>
      <c r="AA300" s="158"/>
      <c r="AT300" s="159" t="s">
        <v>194</v>
      </c>
      <c r="AU300" s="159" t="s">
        <v>80</v>
      </c>
      <c r="AV300" s="9" t="s">
        <v>80</v>
      </c>
      <c r="AW300" s="9" t="s">
        <v>30</v>
      </c>
      <c r="AX300" s="9" t="s">
        <v>72</v>
      </c>
      <c r="AY300" s="159" t="s">
        <v>187</v>
      </c>
    </row>
    <row r="301" spans="2:51" s="10" customFormat="1" ht="16.5" customHeight="1">
      <c r="B301" s="160"/>
      <c r="C301" s="161"/>
      <c r="D301" s="161"/>
      <c r="E301" s="162" t="s">
        <v>134</v>
      </c>
      <c r="F301" s="213" t="s">
        <v>114</v>
      </c>
      <c r="G301" s="214"/>
      <c r="H301" s="214"/>
      <c r="I301" s="214"/>
      <c r="J301" s="161"/>
      <c r="K301" s="163">
        <v>2</v>
      </c>
      <c r="L301" s="161"/>
      <c r="M301" s="161"/>
      <c r="N301" s="161"/>
      <c r="O301" s="161"/>
      <c r="P301" s="161"/>
      <c r="Q301" s="161"/>
      <c r="R301" s="164"/>
      <c r="T301" s="165"/>
      <c r="U301" s="161"/>
      <c r="V301" s="161"/>
      <c r="W301" s="161"/>
      <c r="X301" s="161"/>
      <c r="Y301" s="161"/>
      <c r="Z301" s="161"/>
      <c r="AA301" s="166"/>
      <c r="AT301" s="167" t="s">
        <v>194</v>
      </c>
      <c r="AU301" s="167" t="s">
        <v>80</v>
      </c>
      <c r="AV301" s="10" t="s">
        <v>114</v>
      </c>
      <c r="AW301" s="10" t="s">
        <v>30</v>
      </c>
      <c r="AX301" s="10" t="s">
        <v>72</v>
      </c>
      <c r="AY301" s="167" t="s">
        <v>187</v>
      </c>
    </row>
    <row r="302" spans="2:51" s="9" customFormat="1" ht="16.5" customHeight="1">
      <c r="B302" s="153"/>
      <c r="C302" s="154"/>
      <c r="D302" s="154"/>
      <c r="E302" s="155" t="s">
        <v>19</v>
      </c>
      <c r="F302" s="215" t="s">
        <v>422</v>
      </c>
      <c r="G302" s="216"/>
      <c r="H302" s="216"/>
      <c r="I302" s="216"/>
      <c r="J302" s="154"/>
      <c r="K302" s="155" t="s">
        <v>19</v>
      </c>
      <c r="L302" s="154"/>
      <c r="M302" s="154"/>
      <c r="N302" s="154"/>
      <c r="O302" s="154"/>
      <c r="P302" s="154"/>
      <c r="Q302" s="154"/>
      <c r="R302" s="156"/>
      <c r="T302" s="157"/>
      <c r="U302" s="154"/>
      <c r="V302" s="154"/>
      <c r="W302" s="154"/>
      <c r="X302" s="154"/>
      <c r="Y302" s="154"/>
      <c r="Z302" s="154"/>
      <c r="AA302" s="158"/>
      <c r="AT302" s="159" t="s">
        <v>194</v>
      </c>
      <c r="AU302" s="159" t="s">
        <v>80</v>
      </c>
      <c r="AV302" s="9" t="s">
        <v>80</v>
      </c>
      <c r="AW302" s="9" t="s">
        <v>30</v>
      </c>
      <c r="AX302" s="9" t="s">
        <v>72</v>
      </c>
      <c r="AY302" s="159" t="s">
        <v>187</v>
      </c>
    </row>
    <row r="303" spans="2:51" s="10" customFormat="1" ht="16.5" customHeight="1">
      <c r="B303" s="160"/>
      <c r="C303" s="161"/>
      <c r="D303" s="161"/>
      <c r="E303" s="162" t="s">
        <v>135</v>
      </c>
      <c r="F303" s="213" t="s">
        <v>80</v>
      </c>
      <c r="G303" s="214"/>
      <c r="H303" s="214"/>
      <c r="I303" s="214"/>
      <c r="J303" s="161"/>
      <c r="K303" s="163">
        <v>1</v>
      </c>
      <c r="L303" s="161"/>
      <c r="M303" s="161"/>
      <c r="N303" s="161"/>
      <c r="O303" s="161"/>
      <c r="P303" s="161"/>
      <c r="Q303" s="161"/>
      <c r="R303" s="164"/>
      <c r="T303" s="165"/>
      <c r="U303" s="161"/>
      <c r="V303" s="161"/>
      <c r="W303" s="161"/>
      <c r="X303" s="161"/>
      <c r="Y303" s="161"/>
      <c r="Z303" s="161"/>
      <c r="AA303" s="166"/>
      <c r="AT303" s="167" t="s">
        <v>194</v>
      </c>
      <c r="AU303" s="167" t="s">
        <v>80</v>
      </c>
      <c r="AV303" s="10" t="s">
        <v>114</v>
      </c>
      <c r="AW303" s="10" t="s">
        <v>30</v>
      </c>
      <c r="AX303" s="10" t="s">
        <v>72</v>
      </c>
      <c r="AY303" s="167" t="s">
        <v>187</v>
      </c>
    </row>
    <row r="304" spans="2:51" s="9" customFormat="1" ht="16.5" customHeight="1">
      <c r="B304" s="153"/>
      <c r="C304" s="154"/>
      <c r="D304" s="154"/>
      <c r="E304" s="155" t="s">
        <v>19</v>
      </c>
      <c r="F304" s="215" t="s">
        <v>423</v>
      </c>
      <c r="G304" s="216"/>
      <c r="H304" s="216"/>
      <c r="I304" s="216"/>
      <c r="J304" s="154"/>
      <c r="K304" s="155" t="s">
        <v>19</v>
      </c>
      <c r="L304" s="154"/>
      <c r="M304" s="154"/>
      <c r="N304" s="154"/>
      <c r="O304" s="154"/>
      <c r="P304" s="154"/>
      <c r="Q304" s="154"/>
      <c r="R304" s="156"/>
      <c r="T304" s="157"/>
      <c r="U304" s="154"/>
      <c r="V304" s="154"/>
      <c r="W304" s="154"/>
      <c r="X304" s="154"/>
      <c r="Y304" s="154"/>
      <c r="Z304" s="154"/>
      <c r="AA304" s="158"/>
      <c r="AT304" s="159" t="s">
        <v>194</v>
      </c>
      <c r="AU304" s="159" t="s">
        <v>80</v>
      </c>
      <c r="AV304" s="9" t="s">
        <v>80</v>
      </c>
      <c r="AW304" s="9" t="s">
        <v>30</v>
      </c>
      <c r="AX304" s="9" t="s">
        <v>72</v>
      </c>
      <c r="AY304" s="159" t="s">
        <v>187</v>
      </c>
    </row>
    <row r="305" spans="2:65" s="10" customFormat="1" ht="16.5" customHeight="1">
      <c r="B305" s="160"/>
      <c r="C305" s="161"/>
      <c r="D305" s="161"/>
      <c r="E305" s="162" t="s">
        <v>136</v>
      </c>
      <c r="F305" s="213" t="s">
        <v>114</v>
      </c>
      <c r="G305" s="214"/>
      <c r="H305" s="214"/>
      <c r="I305" s="214"/>
      <c r="J305" s="161"/>
      <c r="K305" s="163">
        <v>2</v>
      </c>
      <c r="L305" s="161"/>
      <c r="M305" s="161"/>
      <c r="N305" s="161"/>
      <c r="O305" s="161"/>
      <c r="P305" s="161"/>
      <c r="Q305" s="161"/>
      <c r="R305" s="164"/>
      <c r="T305" s="165"/>
      <c r="U305" s="161"/>
      <c r="V305" s="161"/>
      <c r="W305" s="161"/>
      <c r="X305" s="161"/>
      <c r="Y305" s="161"/>
      <c r="Z305" s="161"/>
      <c r="AA305" s="166"/>
      <c r="AT305" s="167" t="s">
        <v>194</v>
      </c>
      <c r="AU305" s="167" t="s">
        <v>80</v>
      </c>
      <c r="AV305" s="10" t="s">
        <v>114</v>
      </c>
      <c r="AW305" s="10" t="s">
        <v>30</v>
      </c>
      <c r="AX305" s="10" t="s">
        <v>72</v>
      </c>
      <c r="AY305" s="167" t="s">
        <v>187</v>
      </c>
    </row>
    <row r="306" spans="2:65" s="9" customFormat="1" ht="16.5" customHeight="1">
      <c r="B306" s="153"/>
      <c r="C306" s="154"/>
      <c r="D306" s="154"/>
      <c r="E306" s="155" t="s">
        <v>19</v>
      </c>
      <c r="F306" s="215" t="s">
        <v>424</v>
      </c>
      <c r="G306" s="216"/>
      <c r="H306" s="216"/>
      <c r="I306" s="216"/>
      <c r="J306" s="154"/>
      <c r="K306" s="155" t="s">
        <v>19</v>
      </c>
      <c r="L306" s="154"/>
      <c r="M306" s="154"/>
      <c r="N306" s="154"/>
      <c r="O306" s="154"/>
      <c r="P306" s="154"/>
      <c r="Q306" s="154"/>
      <c r="R306" s="156"/>
      <c r="T306" s="157"/>
      <c r="U306" s="154"/>
      <c r="V306" s="154"/>
      <c r="W306" s="154"/>
      <c r="X306" s="154"/>
      <c r="Y306" s="154"/>
      <c r="Z306" s="154"/>
      <c r="AA306" s="158"/>
      <c r="AT306" s="159" t="s">
        <v>194</v>
      </c>
      <c r="AU306" s="159" t="s">
        <v>80</v>
      </c>
      <c r="AV306" s="9" t="s">
        <v>80</v>
      </c>
      <c r="AW306" s="9" t="s">
        <v>30</v>
      </c>
      <c r="AX306" s="9" t="s">
        <v>72</v>
      </c>
      <c r="AY306" s="159" t="s">
        <v>187</v>
      </c>
    </row>
    <row r="307" spans="2:65" s="10" customFormat="1" ht="16.5" customHeight="1">
      <c r="B307" s="160"/>
      <c r="C307" s="161"/>
      <c r="D307" s="161"/>
      <c r="E307" s="162" t="s">
        <v>137</v>
      </c>
      <c r="F307" s="213" t="s">
        <v>114</v>
      </c>
      <c r="G307" s="214"/>
      <c r="H307" s="214"/>
      <c r="I307" s="214"/>
      <c r="J307" s="161"/>
      <c r="K307" s="163">
        <v>2</v>
      </c>
      <c r="L307" s="161"/>
      <c r="M307" s="161"/>
      <c r="N307" s="161"/>
      <c r="O307" s="161"/>
      <c r="P307" s="161"/>
      <c r="Q307" s="161"/>
      <c r="R307" s="164"/>
      <c r="T307" s="165"/>
      <c r="U307" s="161"/>
      <c r="V307" s="161"/>
      <c r="W307" s="161"/>
      <c r="X307" s="161"/>
      <c r="Y307" s="161"/>
      <c r="Z307" s="161"/>
      <c r="AA307" s="166"/>
      <c r="AT307" s="167" t="s">
        <v>194</v>
      </c>
      <c r="AU307" s="167" t="s">
        <v>80</v>
      </c>
      <c r="AV307" s="10" t="s">
        <v>114</v>
      </c>
      <c r="AW307" s="10" t="s">
        <v>30</v>
      </c>
      <c r="AX307" s="10" t="s">
        <v>72</v>
      </c>
      <c r="AY307" s="167" t="s">
        <v>187</v>
      </c>
    </row>
    <row r="308" spans="2:65" s="9" customFormat="1" ht="16.5" customHeight="1">
      <c r="B308" s="153"/>
      <c r="C308" s="154"/>
      <c r="D308" s="154"/>
      <c r="E308" s="155" t="s">
        <v>19</v>
      </c>
      <c r="F308" s="215" t="s">
        <v>425</v>
      </c>
      <c r="G308" s="216"/>
      <c r="H308" s="216"/>
      <c r="I308" s="216"/>
      <c r="J308" s="154"/>
      <c r="K308" s="155" t="s">
        <v>19</v>
      </c>
      <c r="L308" s="154"/>
      <c r="M308" s="154"/>
      <c r="N308" s="154"/>
      <c r="O308" s="154"/>
      <c r="P308" s="154"/>
      <c r="Q308" s="154"/>
      <c r="R308" s="156"/>
      <c r="T308" s="157"/>
      <c r="U308" s="154"/>
      <c r="V308" s="154"/>
      <c r="W308" s="154"/>
      <c r="X308" s="154"/>
      <c r="Y308" s="154"/>
      <c r="Z308" s="154"/>
      <c r="AA308" s="158"/>
      <c r="AT308" s="159" t="s">
        <v>194</v>
      </c>
      <c r="AU308" s="159" t="s">
        <v>80</v>
      </c>
      <c r="AV308" s="9" t="s">
        <v>80</v>
      </c>
      <c r="AW308" s="9" t="s">
        <v>30</v>
      </c>
      <c r="AX308" s="9" t="s">
        <v>72</v>
      </c>
      <c r="AY308" s="159" t="s">
        <v>187</v>
      </c>
    </row>
    <row r="309" spans="2:65" s="10" customFormat="1" ht="16.5" customHeight="1">
      <c r="B309" s="160"/>
      <c r="C309" s="161"/>
      <c r="D309" s="161"/>
      <c r="E309" s="162" t="s">
        <v>138</v>
      </c>
      <c r="F309" s="213" t="s">
        <v>130</v>
      </c>
      <c r="G309" s="214"/>
      <c r="H309" s="214"/>
      <c r="I309" s="214"/>
      <c r="J309" s="161"/>
      <c r="K309" s="163">
        <v>3</v>
      </c>
      <c r="L309" s="161"/>
      <c r="M309" s="161"/>
      <c r="N309" s="161"/>
      <c r="O309" s="161"/>
      <c r="P309" s="161"/>
      <c r="Q309" s="161"/>
      <c r="R309" s="164"/>
      <c r="T309" s="165"/>
      <c r="U309" s="161"/>
      <c r="V309" s="161"/>
      <c r="W309" s="161"/>
      <c r="X309" s="161"/>
      <c r="Y309" s="161"/>
      <c r="Z309" s="161"/>
      <c r="AA309" s="166"/>
      <c r="AT309" s="167" t="s">
        <v>194</v>
      </c>
      <c r="AU309" s="167" t="s">
        <v>80</v>
      </c>
      <c r="AV309" s="10" t="s">
        <v>114</v>
      </c>
      <c r="AW309" s="10" t="s">
        <v>30</v>
      </c>
      <c r="AX309" s="10" t="s">
        <v>72</v>
      </c>
      <c r="AY309" s="167" t="s">
        <v>187</v>
      </c>
    </row>
    <row r="310" spans="2:65" s="10" customFormat="1" ht="25.5" customHeight="1">
      <c r="B310" s="160"/>
      <c r="C310" s="161"/>
      <c r="D310" s="161"/>
      <c r="E310" s="162" t="s">
        <v>433</v>
      </c>
      <c r="F310" s="213" t="s">
        <v>434</v>
      </c>
      <c r="G310" s="214"/>
      <c r="H310" s="214"/>
      <c r="I310" s="214"/>
      <c r="J310" s="161"/>
      <c r="K310" s="163">
        <v>20</v>
      </c>
      <c r="L310" s="161"/>
      <c r="M310" s="161"/>
      <c r="N310" s="161"/>
      <c r="O310" s="161"/>
      <c r="P310" s="161"/>
      <c r="Q310" s="161"/>
      <c r="R310" s="164"/>
      <c r="T310" s="165"/>
      <c r="U310" s="161"/>
      <c r="V310" s="161"/>
      <c r="W310" s="161"/>
      <c r="X310" s="161"/>
      <c r="Y310" s="161"/>
      <c r="Z310" s="161"/>
      <c r="AA310" s="166"/>
      <c r="AT310" s="167" t="s">
        <v>194</v>
      </c>
      <c r="AU310" s="167" t="s">
        <v>80</v>
      </c>
      <c r="AV310" s="10" t="s">
        <v>114</v>
      </c>
      <c r="AW310" s="10" t="s">
        <v>30</v>
      </c>
      <c r="AX310" s="10" t="s">
        <v>80</v>
      </c>
      <c r="AY310" s="167" t="s">
        <v>187</v>
      </c>
    </row>
    <row r="311" spans="2:65" s="1" customFormat="1" ht="25.5" customHeight="1">
      <c r="B311" s="32"/>
      <c r="C311" s="145" t="s">
        <v>435</v>
      </c>
      <c r="D311" s="145" t="s">
        <v>188</v>
      </c>
      <c r="E311" s="146" t="s">
        <v>436</v>
      </c>
      <c r="F311" s="217" t="s">
        <v>437</v>
      </c>
      <c r="G311" s="217"/>
      <c r="H311" s="217"/>
      <c r="I311" s="217"/>
      <c r="J311" s="147" t="s">
        <v>255</v>
      </c>
      <c r="K311" s="148">
        <v>55.4</v>
      </c>
      <c r="L311" s="218">
        <v>0</v>
      </c>
      <c r="M311" s="218"/>
      <c r="N311" s="218">
        <f>ROUND(L311*K311,2)</f>
        <v>0</v>
      </c>
      <c r="O311" s="218"/>
      <c r="P311" s="218"/>
      <c r="Q311" s="218"/>
      <c r="R311" s="34"/>
      <c r="T311" s="149" t="s">
        <v>19</v>
      </c>
      <c r="U311" s="41" t="s">
        <v>37</v>
      </c>
      <c r="V311" s="150">
        <v>0</v>
      </c>
      <c r="W311" s="150">
        <f>V311*K311</f>
        <v>0</v>
      </c>
      <c r="X311" s="150">
        <v>0</v>
      </c>
      <c r="Y311" s="150">
        <f>X311*K311</f>
        <v>0</v>
      </c>
      <c r="Z311" s="150">
        <v>0</v>
      </c>
      <c r="AA311" s="151">
        <f>Z311*K311</f>
        <v>0</v>
      </c>
      <c r="AR311" s="19" t="s">
        <v>186</v>
      </c>
      <c r="AT311" s="19" t="s">
        <v>188</v>
      </c>
      <c r="AU311" s="19" t="s">
        <v>80</v>
      </c>
      <c r="AY311" s="19" t="s">
        <v>187</v>
      </c>
      <c r="BE311" s="152">
        <f>IF(U311="základní",N311,0)</f>
        <v>0</v>
      </c>
      <c r="BF311" s="152">
        <f>IF(U311="snížená",N311,0)</f>
        <v>0</v>
      </c>
      <c r="BG311" s="152">
        <f>IF(U311="zákl. přenesená",N311,0)</f>
        <v>0</v>
      </c>
      <c r="BH311" s="152">
        <f>IF(U311="sníž. přenesená",N311,0)</f>
        <v>0</v>
      </c>
      <c r="BI311" s="152">
        <f>IF(U311="nulová",N311,0)</f>
        <v>0</v>
      </c>
      <c r="BJ311" s="19" t="s">
        <v>80</v>
      </c>
      <c r="BK311" s="152">
        <f>ROUND(L311*K311,2)</f>
        <v>0</v>
      </c>
      <c r="BL311" s="19" t="s">
        <v>186</v>
      </c>
      <c r="BM311" s="19" t="s">
        <v>438</v>
      </c>
    </row>
    <row r="312" spans="2:65" s="9" customFormat="1" ht="25.5" customHeight="1">
      <c r="B312" s="153"/>
      <c r="C312" s="154"/>
      <c r="D312" s="154"/>
      <c r="E312" s="155" t="s">
        <v>19</v>
      </c>
      <c r="F312" s="219" t="s">
        <v>439</v>
      </c>
      <c r="G312" s="220"/>
      <c r="H312" s="220"/>
      <c r="I312" s="220"/>
      <c r="J312" s="154"/>
      <c r="K312" s="155" t="s">
        <v>19</v>
      </c>
      <c r="L312" s="154"/>
      <c r="M312" s="154"/>
      <c r="N312" s="154"/>
      <c r="O312" s="154"/>
      <c r="P312" s="154"/>
      <c r="Q312" s="154"/>
      <c r="R312" s="156"/>
      <c r="T312" s="157"/>
      <c r="U312" s="154"/>
      <c r="V312" s="154"/>
      <c r="W312" s="154"/>
      <c r="X312" s="154"/>
      <c r="Y312" s="154"/>
      <c r="Z312" s="154"/>
      <c r="AA312" s="158"/>
      <c r="AT312" s="159" t="s">
        <v>194</v>
      </c>
      <c r="AU312" s="159" t="s">
        <v>80</v>
      </c>
      <c r="AV312" s="9" t="s">
        <v>80</v>
      </c>
      <c r="AW312" s="9" t="s">
        <v>30</v>
      </c>
      <c r="AX312" s="9" t="s">
        <v>72</v>
      </c>
      <c r="AY312" s="159" t="s">
        <v>187</v>
      </c>
    </row>
    <row r="313" spans="2:65" s="9" customFormat="1" ht="16.5" customHeight="1">
      <c r="B313" s="153"/>
      <c r="C313" s="154"/>
      <c r="D313" s="154"/>
      <c r="E313" s="155" t="s">
        <v>19</v>
      </c>
      <c r="F313" s="215" t="s">
        <v>279</v>
      </c>
      <c r="G313" s="216"/>
      <c r="H313" s="216"/>
      <c r="I313" s="216"/>
      <c r="J313" s="154"/>
      <c r="K313" s="155" t="s">
        <v>19</v>
      </c>
      <c r="L313" s="154"/>
      <c r="M313" s="154"/>
      <c r="N313" s="154"/>
      <c r="O313" s="154"/>
      <c r="P313" s="154"/>
      <c r="Q313" s="154"/>
      <c r="R313" s="156"/>
      <c r="T313" s="157"/>
      <c r="U313" s="154"/>
      <c r="V313" s="154"/>
      <c r="W313" s="154"/>
      <c r="X313" s="154"/>
      <c r="Y313" s="154"/>
      <c r="Z313" s="154"/>
      <c r="AA313" s="158"/>
      <c r="AT313" s="159" t="s">
        <v>194</v>
      </c>
      <c r="AU313" s="159" t="s">
        <v>80</v>
      </c>
      <c r="AV313" s="9" t="s">
        <v>80</v>
      </c>
      <c r="AW313" s="9" t="s">
        <v>30</v>
      </c>
      <c r="AX313" s="9" t="s">
        <v>72</v>
      </c>
      <c r="AY313" s="159" t="s">
        <v>187</v>
      </c>
    </row>
    <row r="314" spans="2:65" s="9" customFormat="1" ht="16.5" customHeight="1">
      <c r="B314" s="153"/>
      <c r="C314" s="154"/>
      <c r="D314" s="154"/>
      <c r="E314" s="155" t="s">
        <v>19</v>
      </c>
      <c r="F314" s="215" t="s">
        <v>440</v>
      </c>
      <c r="G314" s="216"/>
      <c r="H314" s="216"/>
      <c r="I314" s="216"/>
      <c r="J314" s="154"/>
      <c r="K314" s="155" t="s">
        <v>19</v>
      </c>
      <c r="L314" s="154"/>
      <c r="M314" s="154"/>
      <c r="N314" s="154"/>
      <c r="O314" s="154"/>
      <c r="P314" s="154"/>
      <c r="Q314" s="154"/>
      <c r="R314" s="156"/>
      <c r="T314" s="157"/>
      <c r="U314" s="154"/>
      <c r="V314" s="154"/>
      <c r="W314" s="154"/>
      <c r="X314" s="154"/>
      <c r="Y314" s="154"/>
      <c r="Z314" s="154"/>
      <c r="AA314" s="158"/>
      <c r="AT314" s="159" t="s">
        <v>194</v>
      </c>
      <c r="AU314" s="159" t="s">
        <v>80</v>
      </c>
      <c r="AV314" s="9" t="s">
        <v>80</v>
      </c>
      <c r="AW314" s="9" t="s">
        <v>30</v>
      </c>
      <c r="AX314" s="9" t="s">
        <v>72</v>
      </c>
      <c r="AY314" s="159" t="s">
        <v>187</v>
      </c>
    </row>
    <row r="315" spans="2:65" s="9" customFormat="1" ht="16.5" customHeight="1">
      <c r="B315" s="153"/>
      <c r="C315" s="154"/>
      <c r="D315" s="154"/>
      <c r="E315" s="155" t="s">
        <v>19</v>
      </c>
      <c r="F315" s="215" t="s">
        <v>441</v>
      </c>
      <c r="G315" s="216"/>
      <c r="H315" s="216"/>
      <c r="I315" s="216"/>
      <c r="J315" s="154"/>
      <c r="K315" s="155" t="s">
        <v>19</v>
      </c>
      <c r="L315" s="154"/>
      <c r="M315" s="154"/>
      <c r="N315" s="154"/>
      <c r="O315" s="154"/>
      <c r="P315" s="154"/>
      <c r="Q315" s="154"/>
      <c r="R315" s="156"/>
      <c r="T315" s="157"/>
      <c r="U315" s="154"/>
      <c r="V315" s="154"/>
      <c r="W315" s="154"/>
      <c r="X315" s="154"/>
      <c r="Y315" s="154"/>
      <c r="Z315" s="154"/>
      <c r="AA315" s="158"/>
      <c r="AT315" s="159" t="s">
        <v>194</v>
      </c>
      <c r="AU315" s="159" t="s">
        <v>80</v>
      </c>
      <c r="AV315" s="9" t="s">
        <v>80</v>
      </c>
      <c r="AW315" s="9" t="s">
        <v>30</v>
      </c>
      <c r="AX315" s="9" t="s">
        <v>72</v>
      </c>
      <c r="AY315" s="159" t="s">
        <v>187</v>
      </c>
    </row>
    <row r="316" spans="2:65" s="10" customFormat="1" ht="16.5" customHeight="1">
      <c r="B316" s="160"/>
      <c r="C316" s="161"/>
      <c r="D316" s="161"/>
      <c r="E316" s="162" t="s">
        <v>442</v>
      </c>
      <c r="F316" s="213" t="s">
        <v>443</v>
      </c>
      <c r="G316" s="214"/>
      <c r="H316" s="214"/>
      <c r="I316" s="214"/>
      <c r="J316" s="161"/>
      <c r="K316" s="163">
        <v>27.3</v>
      </c>
      <c r="L316" s="161"/>
      <c r="M316" s="161"/>
      <c r="N316" s="161"/>
      <c r="O316" s="161"/>
      <c r="P316" s="161"/>
      <c r="Q316" s="161"/>
      <c r="R316" s="164"/>
      <c r="T316" s="165"/>
      <c r="U316" s="161"/>
      <c r="V316" s="161"/>
      <c r="W316" s="161"/>
      <c r="X316" s="161"/>
      <c r="Y316" s="161"/>
      <c r="Z316" s="161"/>
      <c r="AA316" s="166"/>
      <c r="AT316" s="167" t="s">
        <v>194</v>
      </c>
      <c r="AU316" s="167" t="s">
        <v>80</v>
      </c>
      <c r="AV316" s="10" t="s">
        <v>114</v>
      </c>
      <c r="AW316" s="10" t="s">
        <v>30</v>
      </c>
      <c r="AX316" s="10" t="s">
        <v>72</v>
      </c>
      <c r="AY316" s="167" t="s">
        <v>187</v>
      </c>
    </row>
    <row r="317" spans="2:65" s="9" customFormat="1" ht="16.5" customHeight="1">
      <c r="B317" s="153"/>
      <c r="C317" s="154"/>
      <c r="D317" s="154"/>
      <c r="E317" s="155" t="s">
        <v>19</v>
      </c>
      <c r="F317" s="215" t="s">
        <v>444</v>
      </c>
      <c r="G317" s="216"/>
      <c r="H317" s="216"/>
      <c r="I317" s="216"/>
      <c r="J317" s="154"/>
      <c r="K317" s="155" t="s">
        <v>19</v>
      </c>
      <c r="L317" s="154"/>
      <c r="M317" s="154"/>
      <c r="N317" s="154"/>
      <c r="O317" s="154"/>
      <c r="P317" s="154"/>
      <c r="Q317" s="154"/>
      <c r="R317" s="156"/>
      <c r="T317" s="157"/>
      <c r="U317" s="154"/>
      <c r="V317" s="154"/>
      <c r="W317" s="154"/>
      <c r="X317" s="154"/>
      <c r="Y317" s="154"/>
      <c r="Z317" s="154"/>
      <c r="AA317" s="158"/>
      <c r="AT317" s="159" t="s">
        <v>194</v>
      </c>
      <c r="AU317" s="159" t="s">
        <v>80</v>
      </c>
      <c r="AV317" s="9" t="s">
        <v>80</v>
      </c>
      <c r="AW317" s="9" t="s">
        <v>30</v>
      </c>
      <c r="AX317" s="9" t="s">
        <v>72</v>
      </c>
      <c r="AY317" s="159" t="s">
        <v>187</v>
      </c>
    </row>
    <row r="318" spans="2:65" s="10" customFormat="1" ht="16.5" customHeight="1">
      <c r="B318" s="160"/>
      <c r="C318" s="161"/>
      <c r="D318" s="161"/>
      <c r="E318" s="162" t="s">
        <v>139</v>
      </c>
      <c r="F318" s="213" t="s">
        <v>445</v>
      </c>
      <c r="G318" s="214"/>
      <c r="H318" s="214"/>
      <c r="I318" s="214"/>
      <c r="J318" s="161"/>
      <c r="K318" s="163">
        <v>28.1</v>
      </c>
      <c r="L318" s="161"/>
      <c r="M318" s="161"/>
      <c r="N318" s="161"/>
      <c r="O318" s="161"/>
      <c r="P318" s="161"/>
      <c r="Q318" s="161"/>
      <c r="R318" s="164"/>
      <c r="T318" s="165"/>
      <c r="U318" s="161"/>
      <c r="V318" s="161"/>
      <c r="W318" s="161"/>
      <c r="X318" s="161"/>
      <c r="Y318" s="161"/>
      <c r="Z318" s="161"/>
      <c r="AA318" s="166"/>
      <c r="AT318" s="167" t="s">
        <v>194</v>
      </c>
      <c r="AU318" s="167" t="s">
        <v>80</v>
      </c>
      <c r="AV318" s="10" t="s">
        <v>114</v>
      </c>
      <c r="AW318" s="10" t="s">
        <v>30</v>
      </c>
      <c r="AX318" s="10" t="s">
        <v>72</v>
      </c>
      <c r="AY318" s="167" t="s">
        <v>187</v>
      </c>
    </row>
    <row r="319" spans="2:65" s="10" customFormat="1" ht="16.5" customHeight="1">
      <c r="B319" s="160"/>
      <c r="C319" s="161"/>
      <c r="D319" s="161"/>
      <c r="E319" s="162" t="s">
        <v>446</v>
      </c>
      <c r="F319" s="213" t="s">
        <v>447</v>
      </c>
      <c r="G319" s="214"/>
      <c r="H319" s="214"/>
      <c r="I319" s="214"/>
      <c r="J319" s="161"/>
      <c r="K319" s="163">
        <v>55.4</v>
      </c>
      <c r="L319" s="161"/>
      <c r="M319" s="161"/>
      <c r="N319" s="161"/>
      <c r="O319" s="161"/>
      <c r="P319" s="161"/>
      <c r="Q319" s="161"/>
      <c r="R319" s="164"/>
      <c r="T319" s="165"/>
      <c r="U319" s="161"/>
      <c r="V319" s="161"/>
      <c r="W319" s="161"/>
      <c r="X319" s="161"/>
      <c r="Y319" s="161"/>
      <c r="Z319" s="161"/>
      <c r="AA319" s="166"/>
      <c r="AT319" s="167" t="s">
        <v>194</v>
      </c>
      <c r="AU319" s="167" t="s">
        <v>80</v>
      </c>
      <c r="AV319" s="10" t="s">
        <v>114</v>
      </c>
      <c r="AW319" s="10" t="s">
        <v>30</v>
      </c>
      <c r="AX319" s="10" t="s">
        <v>80</v>
      </c>
      <c r="AY319" s="167" t="s">
        <v>187</v>
      </c>
    </row>
    <row r="320" spans="2:65" s="1" customFormat="1" ht="25.5" customHeight="1">
      <c r="B320" s="32"/>
      <c r="C320" s="145" t="s">
        <v>10</v>
      </c>
      <c r="D320" s="145" t="s">
        <v>188</v>
      </c>
      <c r="E320" s="146" t="s">
        <v>448</v>
      </c>
      <c r="F320" s="217" t="s">
        <v>449</v>
      </c>
      <c r="G320" s="217"/>
      <c r="H320" s="217"/>
      <c r="I320" s="217"/>
      <c r="J320" s="147" t="s">
        <v>450</v>
      </c>
      <c r="K320" s="148">
        <v>1</v>
      </c>
      <c r="L320" s="218">
        <v>0</v>
      </c>
      <c r="M320" s="218"/>
      <c r="N320" s="218">
        <f>ROUND(L320*K320,2)</f>
        <v>0</v>
      </c>
      <c r="O320" s="218"/>
      <c r="P320" s="218"/>
      <c r="Q320" s="218"/>
      <c r="R320" s="34"/>
      <c r="T320" s="149" t="s">
        <v>19</v>
      </c>
      <c r="U320" s="41" t="s">
        <v>37</v>
      </c>
      <c r="V320" s="150">
        <v>0</v>
      </c>
      <c r="W320" s="150">
        <f>V320*K320</f>
        <v>0</v>
      </c>
      <c r="X320" s="150">
        <v>0</v>
      </c>
      <c r="Y320" s="150">
        <f>X320*K320</f>
        <v>0</v>
      </c>
      <c r="Z320" s="150">
        <v>0</v>
      </c>
      <c r="AA320" s="151">
        <f>Z320*K320</f>
        <v>0</v>
      </c>
      <c r="AR320" s="19" t="s">
        <v>186</v>
      </c>
      <c r="AT320" s="19" t="s">
        <v>188</v>
      </c>
      <c r="AU320" s="19" t="s">
        <v>80</v>
      </c>
      <c r="AY320" s="19" t="s">
        <v>187</v>
      </c>
      <c r="BE320" s="152">
        <f>IF(U320="základní",N320,0)</f>
        <v>0</v>
      </c>
      <c r="BF320" s="152">
        <f>IF(U320="snížená",N320,0)</f>
        <v>0</v>
      </c>
      <c r="BG320" s="152">
        <f>IF(U320="zákl. přenesená",N320,0)</f>
        <v>0</v>
      </c>
      <c r="BH320" s="152">
        <f>IF(U320="sníž. přenesená",N320,0)</f>
        <v>0</v>
      </c>
      <c r="BI320" s="152">
        <f>IF(U320="nulová",N320,0)</f>
        <v>0</v>
      </c>
      <c r="BJ320" s="19" t="s">
        <v>80</v>
      </c>
      <c r="BK320" s="152">
        <f>ROUND(L320*K320,2)</f>
        <v>0</v>
      </c>
      <c r="BL320" s="19" t="s">
        <v>186</v>
      </c>
      <c r="BM320" s="19" t="s">
        <v>451</v>
      </c>
    </row>
    <row r="321" spans="2:65" s="9" customFormat="1" ht="25.5" customHeight="1">
      <c r="B321" s="153"/>
      <c r="C321" s="154"/>
      <c r="D321" s="154"/>
      <c r="E321" s="155" t="s">
        <v>19</v>
      </c>
      <c r="F321" s="219" t="s">
        <v>452</v>
      </c>
      <c r="G321" s="220"/>
      <c r="H321" s="220"/>
      <c r="I321" s="220"/>
      <c r="J321" s="154"/>
      <c r="K321" s="155" t="s">
        <v>19</v>
      </c>
      <c r="L321" s="154"/>
      <c r="M321" s="154"/>
      <c r="N321" s="154"/>
      <c r="O321" s="154"/>
      <c r="P321" s="154"/>
      <c r="Q321" s="154"/>
      <c r="R321" s="156"/>
      <c r="T321" s="157"/>
      <c r="U321" s="154"/>
      <c r="V321" s="154"/>
      <c r="W321" s="154"/>
      <c r="X321" s="154"/>
      <c r="Y321" s="154"/>
      <c r="Z321" s="154"/>
      <c r="AA321" s="158"/>
      <c r="AT321" s="159" t="s">
        <v>194</v>
      </c>
      <c r="AU321" s="159" t="s">
        <v>80</v>
      </c>
      <c r="AV321" s="9" t="s">
        <v>80</v>
      </c>
      <c r="AW321" s="9" t="s">
        <v>30</v>
      </c>
      <c r="AX321" s="9" t="s">
        <v>72</v>
      </c>
      <c r="AY321" s="159" t="s">
        <v>187</v>
      </c>
    </row>
    <row r="322" spans="2:65" s="9" customFormat="1" ht="16.5" customHeight="1">
      <c r="B322" s="153"/>
      <c r="C322" s="154"/>
      <c r="D322" s="154"/>
      <c r="E322" s="155" t="s">
        <v>19</v>
      </c>
      <c r="F322" s="215" t="s">
        <v>453</v>
      </c>
      <c r="G322" s="216"/>
      <c r="H322" s="216"/>
      <c r="I322" s="216"/>
      <c r="J322" s="154"/>
      <c r="K322" s="155" t="s">
        <v>19</v>
      </c>
      <c r="L322" s="154"/>
      <c r="M322" s="154"/>
      <c r="N322" s="154"/>
      <c r="O322" s="154"/>
      <c r="P322" s="154"/>
      <c r="Q322" s="154"/>
      <c r="R322" s="156"/>
      <c r="T322" s="157"/>
      <c r="U322" s="154"/>
      <c r="V322" s="154"/>
      <c r="W322" s="154"/>
      <c r="X322" s="154"/>
      <c r="Y322" s="154"/>
      <c r="Z322" s="154"/>
      <c r="AA322" s="158"/>
      <c r="AT322" s="159" t="s">
        <v>194</v>
      </c>
      <c r="AU322" s="159" t="s">
        <v>80</v>
      </c>
      <c r="AV322" s="9" t="s">
        <v>80</v>
      </c>
      <c r="AW322" s="9" t="s">
        <v>30</v>
      </c>
      <c r="AX322" s="9" t="s">
        <v>72</v>
      </c>
      <c r="AY322" s="159" t="s">
        <v>187</v>
      </c>
    </row>
    <row r="323" spans="2:65" s="10" customFormat="1" ht="16.5" customHeight="1">
      <c r="B323" s="160"/>
      <c r="C323" s="161"/>
      <c r="D323" s="161"/>
      <c r="E323" s="162" t="s">
        <v>454</v>
      </c>
      <c r="F323" s="213" t="s">
        <v>80</v>
      </c>
      <c r="G323" s="214"/>
      <c r="H323" s="214"/>
      <c r="I323" s="214"/>
      <c r="J323" s="161"/>
      <c r="K323" s="163">
        <v>1</v>
      </c>
      <c r="L323" s="161"/>
      <c r="M323" s="161"/>
      <c r="N323" s="161"/>
      <c r="O323" s="161"/>
      <c r="P323" s="161"/>
      <c r="Q323" s="161"/>
      <c r="R323" s="164"/>
      <c r="T323" s="165"/>
      <c r="U323" s="161"/>
      <c r="V323" s="161"/>
      <c r="W323" s="161"/>
      <c r="X323" s="161"/>
      <c r="Y323" s="161"/>
      <c r="Z323" s="161"/>
      <c r="AA323" s="166"/>
      <c r="AT323" s="167" t="s">
        <v>194</v>
      </c>
      <c r="AU323" s="167" t="s">
        <v>80</v>
      </c>
      <c r="AV323" s="10" t="s">
        <v>114</v>
      </c>
      <c r="AW323" s="10" t="s">
        <v>30</v>
      </c>
      <c r="AX323" s="10" t="s">
        <v>72</v>
      </c>
      <c r="AY323" s="167" t="s">
        <v>187</v>
      </c>
    </row>
    <row r="324" spans="2:65" s="10" customFormat="1" ht="16.5" customHeight="1">
      <c r="B324" s="160"/>
      <c r="C324" s="161"/>
      <c r="D324" s="161"/>
      <c r="E324" s="162" t="s">
        <v>455</v>
      </c>
      <c r="F324" s="213" t="s">
        <v>456</v>
      </c>
      <c r="G324" s="214"/>
      <c r="H324" s="214"/>
      <c r="I324" s="214"/>
      <c r="J324" s="161"/>
      <c r="K324" s="163">
        <v>1</v>
      </c>
      <c r="L324" s="161"/>
      <c r="M324" s="161"/>
      <c r="N324" s="161"/>
      <c r="O324" s="161"/>
      <c r="P324" s="161"/>
      <c r="Q324" s="161"/>
      <c r="R324" s="164"/>
      <c r="T324" s="165"/>
      <c r="U324" s="161"/>
      <c r="V324" s="161"/>
      <c r="W324" s="161"/>
      <c r="X324" s="161"/>
      <c r="Y324" s="161"/>
      <c r="Z324" s="161"/>
      <c r="AA324" s="166"/>
      <c r="AT324" s="167" t="s">
        <v>194</v>
      </c>
      <c r="AU324" s="167" t="s">
        <v>80</v>
      </c>
      <c r="AV324" s="10" t="s">
        <v>114</v>
      </c>
      <c r="AW324" s="10" t="s">
        <v>30</v>
      </c>
      <c r="AX324" s="10" t="s">
        <v>80</v>
      </c>
      <c r="AY324" s="167" t="s">
        <v>187</v>
      </c>
    </row>
    <row r="325" spans="2:65" s="1" customFormat="1" ht="16.5" customHeight="1">
      <c r="B325" s="32"/>
      <c r="C325" s="145" t="s">
        <v>457</v>
      </c>
      <c r="D325" s="145" t="s">
        <v>188</v>
      </c>
      <c r="E325" s="146" t="s">
        <v>458</v>
      </c>
      <c r="F325" s="217" t="s">
        <v>459</v>
      </c>
      <c r="G325" s="217"/>
      <c r="H325" s="217"/>
      <c r="I325" s="217"/>
      <c r="J325" s="147" t="s">
        <v>255</v>
      </c>
      <c r="K325" s="148">
        <v>9</v>
      </c>
      <c r="L325" s="218">
        <v>0</v>
      </c>
      <c r="M325" s="218"/>
      <c r="N325" s="218">
        <f>ROUND(L325*K325,2)</f>
        <v>0</v>
      </c>
      <c r="O325" s="218"/>
      <c r="P325" s="218"/>
      <c r="Q325" s="218"/>
      <c r="R325" s="34"/>
      <c r="T325" s="149" t="s">
        <v>19</v>
      </c>
      <c r="U325" s="41" t="s">
        <v>37</v>
      </c>
      <c r="V325" s="150">
        <v>0</v>
      </c>
      <c r="W325" s="150">
        <f>V325*K325</f>
        <v>0</v>
      </c>
      <c r="X325" s="150">
        <v>0</v>
      </c>
      <c r="Y325" s="150">
        <f>X325*K325</f>
        <v>0</v>
      </c>
      <c r="Z325" s="150">
        <v>0</v>
      </c>
      <c r="AA325" s="151">
        <f>Z325*K325</f>
        <v>0</v>
      </c>
      <c r="AR325" s="19" t="s">
        <v>186</v>
      </c>
      <c r="AT325" s="19" t="s">
        <v>188</v>
      </c>
      <c r="AU325" s="19" t="s">
        <v>80</v>
      </c>
      <c r="AY325" s="19" t="s">
        <v>187</v>
      </c>
      <c r="BE325" s="152">
        <f>IF(U325="základní",N325,0)</f>
        <v>0</v>
      </c>
      <c r="BF325" s="152">
        <f>IF(U325="snížená",N325,0)</f>
        <v>0</v>
      </c>
      <c r="BG325" s="152">
        <f>IF(U325="zákl. přenesená",N325,0)</f>
        <v>0</v>
      </c>
      <c r="BH325" s="152">
        <f>IF(U325="sníž. přenesená",N325,0)</f>
        <v>0</v>
      </c>
      <c r="BI325" s="152">
        <f>IF(U325="nulová",N325,0)</f>
        <v>0</v>
      </c>
      <c r="BJ325" s="19" t="s">
        <v>80</v>
      </c>
      <c r="BK325" s="152">
        <f>ROUND(L325*K325,2)</f>
        <v>0</v>
      </c>
      <c r="BL325" s="19" t="s">
        <v>186</v>
      </c>
      <c r="BM325" s="19" t="s">
        <v>460</v>
      </c>
    </row>
    <row r="326" spans="2:65" s="9" customFormat="1" ht="38.25" customHeight="1">
      <c r="B326" s="153"/>
      <c r="C326" s="154"/>
      <c r="D326" s="154"/>
      <c r="E326" s="155" t="s">
        <v>19</v>
      </c>
      <c r="F326" s="219" t="s">
        <v>461</v>
      </c>
      <c r="G326" s="220"/>
      <c r="H326" s="220"/>
      <c r="I326" s="220"/>
      <c r="J326" s="154"/>
      <c r="K326" s="155" t="s">
        <v>19</v>
      </c>
      <c r="L326" s="154"/>
      <c r="M326" s="154"/>
      <c r="N326" s="154"/>
      <c r="O326" s="154"/>
      <c r="P326" s="154"/>
      <c r="Q326" s="154"/>
      <c r="R326" s="156"/>
      <c r="T326" s="157"/>
      <c r="U326" s="154"/>
      <c r="V326" s="154"/>
      <c r="W326" s="154"/>
      <c r="X326" s="154"/>
      <c r="Y326" s="154"/>
      <c r="Z326" s="154"/>
      <c r="AA326" s="158"/>
      <c r="AT326" s="159" t="s">
        <v>194</v>
      </c>
      <c r="AU326" s="159" t="s">
        <v>80</v>
      </c>
      <c r="AV326" s="9" t="s">
        <v>80</v>
      </c>
      <c r="AW326" s="9" t="s">
        <v>30</v>
      </c>
      <c r="AX326" s="9" t="s">
        <v>72</v>
      </c>
      <c r="AY326" s="159" t="s">
        <v>187</v>
      </c>
    </row>
    <row r="327" spans="2:65" s="9" customFormat="1" ht="16.5" customHeight="1">
      <c r="B327" s="153"/>
      <c r="C327" s="154"/>
      <c r="D327" s="154"/>
      <c r="E327" s="155" t="s">
        <v>19</v>
      </c>
      <c r="F327" s="215" t="s">
        <v>204</v>
      </c>
      <c r="G327" s="216"/>
      <c r="H327" s="216"/>
      <c r="I327" s="216"/>
      <c r="J327" s="154"/>
      <c r="K327" s="155" t="s">
        <v>19</v>
      </c>
      <c r="L327" s="154"/>
      <c r="M327" s="154"/>
      <c r="N327" s="154"/>
      <c r="O327" s="154"/>
      <c r="P327" s="154"/>
      <c r="Q327" s="154"/>
      <c r="R327" s="156"/>
      <c r="T327" s="157"/>
      <c r="U327" s="154"/>
      <c r="V327" s="154"/>
      <c r="W327" s="154"/>
      <c r="X327" s="154"/>
      <c r="Y327" s="154"/>
      <c r="Z327" s="154"/>
      <c r="AA327" s="158"/>
      <c r="AT327" s="159" t="s">
        <v>194</v>
      </c>
      <c r="AU327" s="159" t="s">
        <v>80</v>
      </c>
      <c r="AV327" s="9" t="s">
        <v>80</v>
      </c>
      <c r="AW327" s="9" t="s">
        <v>30</v>
      </c>
      <c r="AX327" s="9" t="s">
        <v>72</v>
      </c>
      <c r="AY327" s="159" t="s">
        <v>187</v>
      </c>
    </row>
    <row r="328" spans="2:65" s="10" customFormat="1" ht="16.5" customHeight="1">
      <c r="B328" s="160"/>
      <c r="C328" s="161"/>
      <c r="D328" s="161"/>
      <c r="E328" s="162" t="s">
        <v>462</v>
      </c>
      <c r="F328" s="213" t="s">
        <v>274</v>
      </c>
      <c r="G328" s="214"/>
      <c r="H328" s="214"/>
      <c r="I328" s="214"/>
      <c r="J328" s="161"/>
      <c r="K328" s="163">
        <v>9</v>
      </c>
      <c r="L328" s="161"/>
      <c r="M328" s="161"/>
      <c r="N328" s="161"/>
      <c r="O328" s="161"/>
      <c r="P328" s="161"/>
      <c r="Q328" s="161"/>
      <c r="R328" s="164"/>
      <c r="T328" s="165"/>
      <c r="U328" s="161"/>
      <c r="V328" s="161"/>
      <c r="W328" s="161"/>
      <c r="X328" s="161"/>
      <c r="Y328" s="161"/>
      <c r="Z328" s="161"/>
      <c r="AA328" s="166"/>
      <c r="AT328" s="167" t="s">
        <v>194</v>
      </c>
      <c r="AU328" s="167" t="s">
        <v>80</v>
      </c>
      <c r="AV328" s="10" t="s">
        <v>114</v>
      </c>
      <c r="AW328" s="10" t="s">
        <v>30</v>
      </c>
      <c r="AX328" s="10" t="s">
        <v>72</v>
      </c>
      <c r="AY328" s="167" t="s">
        <v>187</v>
      </c>
    </row>
    <row r="329" spans="2:65" s="10" customFormat="1" ht="16.5" customHeight="1">
      <c r="B329" s="160"/>
      <c r="C329" s="161"/>
      <c r="D329" s="161"/>
      <c r="E329" s="162" t="s">
        <v>463</v>
      </c>
      <c r="F329" s="213" t="s">
        <v>464</v>
      </c>
      <c r="G329" s="214"/>
      <c r="H329" s="214"/>
      <c r="I329" s="214"/>
      <c r="J329" s="161"/>
      <c r="K329" s="163">
        <v>9</v>
      </c>
      <c r="L329" s="161"/>
      <c r="M329" s="161"/>
      <c r="N329" s="161"/>
      <c r="O329" s="161"/>
      <c r="P329" s="161"/>
      <c r="Q329" s="161"/>
      <c r="R329" s="164"/>
      <c r="T329" s="165"/>
      <c r="U329" s="161"/>
      <c r="V329" s="161"/>
      <c r="W329" s="161"/>
      <c r="X329" s="161"/>
      <c r="Y329" s="161"/>
      <c r="Z329" s="161"/>
      <c r="AA329" s="166"/>
      <c r="AT329" s="167" t="s">
        <v>194</v>
      </c>
      <c r="AU329" s="167" t="s">
        <v>80</v>
      </c>
      <c r="AV329" s="10" t="s">
        <v>114</v>
      </c>
      <c r="AW329" s="10" t="s">
        <v>30</v>
      </c>
      <c r="AX329" s="10" t="s">
        <v>80</v>
      </c>
      <c r="AY329" s="167" t="s">
        <v>187</v>
      </c>
    </row>
    <row r="330" spans="2:65" s="8" customFormat="1" ht="37.35" customHeight="1">
      <c r="B330" s="135"/>
      <c r="C330" s="136"/>
      <c r="D330" s="137" t="s">
        <v>169</v>
      </c>
      <c r="E330" s="137"/>
      <c r="F330" s="137"/>
      <c r="G330" s="137"/>
      <c r="H330" s="137"/>
      <c r="I330" s="137"/>
      <c r="J330" s="137"/>
      <c r="K330" s="137"/>
      <c r="L330" s="137"/>
      <c r="M330" s="137"/>
      <c r="N330" s="221">
        <f>BK330</f>
        <v>0</v>
      </c>
      <c r="O330" s="222"/>
      <c r="P330" s="222"/>
      <c r="Q330" s="222"/>
      <c r="R330" s="138"/>
      <c r="T330" s="139"/>
      <c r="U330" s="136"/>
      <c r="V330" s="136"/>
      <c r="W330" s="140">
        <f>SUM(W331:W335)</f>
        <v>0</v>
      </c>
      <c r="X330" s="136"/>
      <c r="Y330" s="140">
        <f>SUM(Y331:Y335)</f>
        <v>0</v>
      </c>
      <c r="Z330" s="136"/>
      <c r="AA330" s="141">
        <f>SUM(AA331:AA335)</f>
        <v>0</v>
      </c>
      <c r="AR330" s="142" t="s">
        <v>186</v>
      </c>
      <c r="AT330" s="143" t="s">
        <v>71</v>
      </c>
      <c r="AU330" s="143" t="s">
        <v>72</v>
      </c>
      <c r="AY330" s="142" t="s">
        <v>187</v>
      </c>
      <c r="BK330" s="144">
        <f>SUM(BK331:BK335)</f>
        <v>0</v>
      </c>
    </row>
    <row r="331" spans="2:65" s="1" customFormat="1" ht="25.5" customHeight="1">
      <c r="B331" s="32"/>
      <c r="C331" s="145" t="s">
        <v>465</v>
      </c>
      <c r="D331" s="145" t="s">
        <v>188</v>
      </c>
      <c r="E331" s="146" t="s">
        <v>466</v>
      </c>
      <c r="F331" s="217" t="s">
        <v>467</v>
      </c>
      <c r="G331" s="217"/>
      <c r="H331" s="217"/>
      <c r="I331" s="217"/>
      <c r="J331" s="147" t="s">
        <v>255</v>
      </c>
      <c r="K331" s="148">
        <v>240</v>
      </c>
      <c r="L331" s="218">
        <v>0</v>
      </c>
      <c r="M331" s="218"/>
      <c r="N331" s="218">
        <f>ROUND(L331*K331,2)</f>
        <v>0</v>
      </c>
      <c r="O331" s="218"/>
      <c r="P331" s="218"/>
      <c r="Q331" s="218"/>
      <c r="R331" s="34"/>
      <c r="T331" s="149" t="s">
        <v>19</v>
      </c>
      <c r="U331" s="41" t="s">
        <v>37</v>
      </c>
      <c r="V331" s="150">
        <v>0</v>
      </c>
      <c r="W331" s="150">
        <f>V331*K331</f>
        <v>0</v>
      </c>
      <c r="X331" s="150">
        <v>0</v>
      </c>
      <c r="Y331" s="150">
        <f>X331*K331</f>
        <v>0</v>
      </c>
      <c r="Z331" s="150">
        <v>0</v>
      </c>
      <c r="AA331" s="151">
        <f>Z331*K331</f>
        <v>0</v>
      </c>
      <c r="AR331" s="19" t="s">
        <v>186</v>
      </c>
      <c r="AT331" s="19" t="s">
        <v>188</v>
      </c>
      <c r="AU331" s="19" t="s">
        <v>80</v>
      </c>
      <c r="AY331" s="19" t="s">
        <v>187</v>
      </c>
      <c r="BE331" s="152">
        <f>IF(U331="základní",N331,0)</f>
        <v>0</v>
      </c>
      <c r="BF331" s="152">
        <f>IF(U331="snížená",N331,0)</f>
        <v>0</v>
      </c>
      <c r="BG331" s="152">
        <f>IF(U331="zákl. přenesená",N331,0)</f>
        <v>0</v>
      </c>
      <c r="BH331" s="152">
        <f>IF(U331="sníž. přenesená",N331,0)</f>
        <v>0</v>
      </c>
      <c r="BI331" s="152">
        <f>IF(U331="nulová",N331,0)</f>
        <v>0</v>
      </c>
      <c r="BJ331" s="19" t="s">
        <v>80</v>
      </c>
      <c r="BK331" s="152">
        <f>ROUND(L331*K331,2)</f>
        <v>0</v>
      </c>
      <c r="BL331" s="19" t="s">
        <v>186</v>
      </c>
      <c r="BM331" s="19" t="s">
        <v>468</v>
      </c>
    </row>
    <row r="332" spans="2:65" s="9" customFormat="1" ht="25.5" customHeight="1">
      <c r="B332" s="153"/>
      <c r="C332" s="154"/>
      <c r="D332" s="154"/>
      <c r="E332" s="155" t="s">
        <v>19</v>
      </c>
      <c r="F332" s="219" t="s">
        <v>469</v>
      </c>
      <c r="G332" s="220"/>
      <c r="H332" s="220"/>
      <c r="I332" s="220"/>
      <c r="J332" s="154"/>
      <c r="K332" s="155" t="s">
        <v>19</v>
      </c>
      <c r="L332" s="154"/>
      <c r="M332" s="154"/>
      <c r="N332" s="154"/>
      <c r="O332" s="154"/>
      <c r="P332" s="154"/>
      <c r="Q332" s="154"/>
      <c r="R332" s="156"/>
      <c r="T332" s="157"/>
      <c r="U332" s="154"/>
      <c r="V332" s="154"/>
      <c r="W332" s="154"/>
      <c r="X332" s="154"/>
      <c r="Y332" s="154"/>
      <c r="Z332" s="154"/>
      <c r="AA332" s="158"/>
      <c r="AT332" s="159" t="s">
        <v>194</v>
      </c>
      <c r="AU332" s="159" t="s">
        <v>80</v>
      </c>
      <c r="AV332" s="9" t="s">
        <v>80</v>
      </c>
      <c r="AW332" s="9" t="s">
        <v>30</v>
      </c>
      <c r="AX332" s="9" t="s">
        <v>72</v>
      </c>
      <c r="AY332" s="159" t="s">
        <v>187</v>
      </c>
    </row>
    <row r="333" spans="2:65" s="9" customFormat="1" ht="16.5" customHeight="1">
      <c r="B333" s="153"/>
      <c r="C333" s="154"/>
      <c r="D333" s="154"/>
      <c r="E333" s="155" t="s">
        <v>19</v>
      </c>
      <c r="F333" s="215" t="s">
        <v>307</v>
      </c>
      <c r="G333" s="216"/>
      <c r="H333" s="216"/>
      <c r="I333" s="216"/>
      <c r="J333" s="154"/>
      <c r="K333" s="155" t="s">
        <v>19</v>
      </c>
      <c r="L333" s="154"/>
      <c r="M333" s="154"/>
      <c r="N333" s="154"/>
      <c r="O333" s="154"/>
      <c r="P333" s="154"/>
      <c r="Q333" s="154"/>
      <c r="R333" s="156"/>
      <c r="T333" s="157"/>
      <c r="U333" s="154"/>
      <c r="V333" s="154"/>
      <c r="W333" s="154"/>
      <c r="X333" s="154"/>
      <c r="Y333" s="154"/>
      <c r="Z333" s="154"/>
      <c r="AA333" s="158"/>
      <c r="AT333" s="159" t="s">
        <v>194</v>
      </c>
      <c r="AU333" s="159" t="s">
        <v>80</v>
      </c>
      <c r="AV333" s="9" t="s">
        <v>80</v>
      </c>
      <c r="AW333" s="9" t="s">
        <v>30</v>
      </c>
      <c r="AX333" s="9" t="s">
        <v>72</v>
      </c>
      <c r="AY333" s="159" t="s">
        <v>187</v>
      </c>
    </row>
    <row r="334" spans="2:65" s="10" customFormat="1" ht="16.5" customHeight="1">
      <c r="B334" s="160"/>
      <c r="C334" s="161"/>
      <c r="D334" s="161"/>
      <c r="E334" s="162" t="s">
        <v>470</v>
      </c>
      <c r="F334" s="213" t="s">
        <v>471</v>
      </c>
      <c r="G334" s="214"/>
      <c r="H334" s="214"/>
      <c r="I334" s="214"/>
      <c r="J334" s="161"/>
      <c r="K334" s="163">
        <v>240</v>
      </c>
      <c r="L334" s="161"/>
      <c r="M334" s="161"/>
      <c r="N334" s="161"/>
      <c r="O334" s="161"/>
      <c r="P334" s="161"/>
      <c r="Q334" s="161"/>
      <c r="R334" s="164"/>
      <c r="T334" s="165"/>
      <c r="U334" s="161"/>
      <c r="V334" s="161"/>
      <c r="W334" s="161"/>
      <c r="X334" s="161"/>
      <c r="Y334" s="161"/>
      <c r="Z334" s="161"/>
      <c r="AA334" s="166"/>
      <c r="AT334" s="167" t="s">
        <v>194</v>
      </c>
      <c r="AU334" s="167" t="s">
        <v>80</v>
      </c>
      <c r="AV334" s="10" t="s">
        <v>114</v>
      </c>
      <c r="AW334" s="10" t="s">
        <v>30</v>
      </c>
      <c r="AX334" s="10" t="s">
        <v>72</v>
      </c>
      <c r="AY334" s="167" t="s">
        <v>187</v>
      </c>
    </row>
    <row r="335" spans="2:65" s="10" customFormat="1" ht="16.5" customHeight="1">
      <c r="B335" s="160"/>
      <c r="C335" s="161"/>
      <c r="D335" s="161"/>
      <c r="E335" s="162" t="s">
        <v>472</v>
      </c>
      <c r="F335" s="213" t="s">
        <v>473</v>
      </c>
      <c r="G335" s="214"/>
      <c r="H335" s="214"/>
      <c r="I335" s="214"/>
      <c r="J335" s="161"/>
      <c r="K335" s="163">
        <v>240</v>
      </c>
      <c r="L335" s="161"/>
      <c r="M335" s="161"/>
      <c r="N335" s="161"/>
      <c r="O335" s="161"/>
      <c r="P335" s="161"/>
      <c r="Q335" s="161"/>
      <c r="R335" s="164"/>
      <c r="T335" s="165"/>
      <c r="U335" s="161"/>
      <c r="V335" s="161"/>
      <c r="W335" s="161"/>
      <c r="X335" s="161"/>
      <c r="Y335" s="161"/>
      <c r="Z335" s="161"/>
      <c r="AA335" s="166"/>
      <c r="AT335" s="167" t="s">
        <v>194</v>
      </c>
      <c r="AU335" s="167" t="s">
        <v>80</v>
      </c>
      <c r="AV335" s="10" t="s">
        <v>114</v>
      </c>
      <c r="AW335" s="10" t="s">
        <v>30</v>
      </c>
      <c r="AX335" s="10" t="s">
        <v>80</v>
      </c>
      <c r="AY335" s="167" t="s">
        <v>187</v>
      </c>
    </row>
    <row r="336" spans="2:65" s="8" customFormat="1" ht="37.35" customHeight="1">
      <c r="B336" s="135"/>
      <c r="C336" s="136"/>
      <c r="D336" s="137" t="s">
        <v>170</v>
      </c>
      <c r="E336" s="137"/>
      <c r="F336" s="137"/>
      <c r="G336" s="137"/>
      <c r="H336" s="137"/>
      <c r="I336" s="137"/>
      <c r="J336" s="137"/>
      <c r="K336" s="137"/>
      <c r="L336" s="137"/>
      <c r="M336" s="137"/>
      <c r="N336" s="221">
        <f>BK336</f>
        <v>0</v>
      </c>
      <c r="O336" s="222"/>
      <c r="P336" s="222"/>
      <c r="Q336" s="222"/>
      <c r="R336" s="138"/>
      <c r="T336" s="139"/>
      <c r="U336" s="136"/>
      <c r="V336" s="136"/>
      <c r="W336" s="140">
        <f>SUM(W337:W365)</f>
        <v>0</v>
      </c>
      <c r="X336" s="136"/>
      <c r="Y336" s="140">
        <f>SUM(Y337:Y365)</f>
        <v>0</v>
      </c>
      <c r="Z336" s="136"/>
      <c r="AA336" s="141">
        <f>SUM(AA337:AA365)</f>
        <v>0</v>
      </c>
      <c r="AR336" s="142" t="s">
        <v>186</v>
      </c>
      <c r="AT336" s="143" t="s">
        <v>71</v>
      </c>
      <c r="AU336" s="143" t="s">
        <v>72</v>
      </c>
      <c r="AY336" s="142" t="s">
        <v>187</v>
      </c>
      <c r="BK336" s="144">
        <f>SUM(BK337:BK365)</f>
        <v>0</v>
      </c>
    </row>
    <row r="337" spans="2:65" s="1" customFormat="1" ht="25.5" customHeight="1">
      <c r="B337" s="32"/>
      <c r="C337" s="145" t="s">
        <v>474</v>
      </c>
      <c r="D337" s="145" t="s">
        <v>188</v>
      </c>
      <c r="E337" s="146" t="s">
        <v>475</v>
      </c>
      <c r="F337" s="217" t="s">
        <v>476</v>
      </c>
      <c r="G337" s="217"/>
      <c r="H337" s="217"/>
      <c r="I337" s="217"/>
      <c r="J337" s="147" t="s">
        <v>477</v>
      </c>
      <c r="K337" s="148">
        <v>126.25</v>
      </c>
      <c r="L337" s="218">
        <v>0</v>
      </c>
      <c r="M337" s="218"/>
      <c r="N337" s="218">
        <f>ROUND(L337*K337,2)</f>
        <v>0</v>
      </c>
      <c r="O337" s="218"/>
      <c r="P337" s="218"/>
      <c r="Q337" s="218"/>
      <c r="R337" s="34"/>
      <c r="T337" s="149" t="s">
        <v>19</v>
      </c>
      <c r="U337" s="41" t="s">
        <v>37</v>
      </c>
      <c r="V337" s="150">
        <v>0</v>
      </c>
      <c r="W337" s="150">
        <f>V337*K337</f>
        <v>0</v>
      </c>
      <c r="X337" s="150">
        <v>0</v>
      </c>
      <c r="Y337" s="150">
        <f>X337*K337</f>
        <v>0</v>
      </c>
      <c r="Z337" s="150">
        <v>0</v>
      </c>
      <c r="AA337" s="151">
        <f>Z337*K337</f>
        <v>0</v>
      </c>
      <c r="AR337" s="19" t="s">
        <v>186</v>
      </c>
      <c r="AT337" s="19" t="s">
        <v>188</v>
      </c>
      <c r="AU337" s="19" t="s">
        <v>80</v>
      </c>
      <c r="AY337" s="19" t="s">
        <v>187</v>
      </c>
      <c r="BE337" s="152">
        <f>IF(U337="základní",N337,0)</f>
        <v>0</v>
      </c>
      <c r="BF337" s="152">
        <f>IF(U337="snížená",N337,0)</f>
        <v>0</v>
      </c>
      <c r="BG337" s="152">
        <f>IF(U337="zákl. přenesená",N337,0)</f>
        <v>0</v>
      </c>
      <c r="BH337" s="152">
        <f>IF(U337="sníž. přenesená",N337,0)</f>
        <v>0</v>
      </c>
      <c r="BI337" s="152">
        <f>IF(U337="nulová",N337,0)</f>
        <v>0</v>
      </c>
      <c r="BJ337" s="19" t="s">
        <v>80</v>
      </c>
      <c r="BK337" s="152">
        <f>ROUND(L337*K337,2)</f>
        <v>0</v>
      </c>
      <c r="BL337" s="19" t="s">
        <v>186</v>
      </c>
      <c r="BM337" s="19" t="s">
        <v>478</v>
      </c>
    </row>
    <row r="338" spans="2:65" s="9" customFormat="1" ht="16.5" customHeight="1">
      <c r="B338" s="153"/>
      <c r="C338" s="154"/>
      <c r="D338" s="154"/>
      <c r="E338" s="155" t="s">
        <v>19</v>
      </c>
      <c r="F338" s="219" t="s">
        <v>479</v>
      </c>
      <c r="G338" s="220"/>
      <c r="H338" s="220"/>
      <c r="I338" s="220"/>
      <c r="J338" s="154"/>
      <c r="K338" s="155" t="s">
        <v>19</v>
      </c>
      <c r="L338" s="154"/>
      <c r="M338" s="154"/>
      <c r="N338" s="154"/>
      <c r="O338" s="154"/>
      <c r="P338" s="154"/>
      <c r="Q338" s="154"/>
      <c r="R338" s="156"/>
      <c r="T338" s="157"/>
      <c r="U338" s="154"/>
      <c r="V338" s="154"/>
      <c r="W338" s="154"/>
      <c r="X338" s="154"/>
      <c r="Y338" s="154"/>
      <c r="Z338" s="154"/>
      <c r="AA338" s="158"/>
      <c r="AT338" s="159" t="s">
        <v>194</v>
      </c>
      <c r="AU338" s="159" t="s">
        <v>80</v>
      </c>
      <c r="AV338" s="9" t="s">
        <v>80</v>
      </c>
      <c r="AW338" s="9" t="s">
        <v>30</v>
      </c>
      <c r="AX338" s="9" t="s">
        <v>72</v>
      </c>
      <c r="AY338" s="159" t="s">
        <v>187</v>
      </c>
    </row>
    <row r="339" spans="2:65" s="9" customFormat="1" ht="16.5" customHeight="1">
      <c r="B339" s="153"/>
      <c r="C339" s="154"/>
      <c r="D339" s="154"/>
      <c r="E339" s="155" t="s">
        <v>19</v>
      </c>
      <c r="F339" s="215" t="s">
        <v>480</v>
      </c>
      <c r="G339" s="216"/>
      <c r="H339" s="216"/>
      <c r="I339" s="216"/>
      <c r="J339" s="154"/>
      <c r="K339" s="155" t="s">
        <v>19</v>
      </c>
      <c r="L339" s="154"/>
      <c r="M339" s="154"/>
      <c r="N339" s="154"/>
      <c r="O339" s="154"/>
      <c r="P339" s="154"/>
      <c r="Q339" s="154"/>
      <c r="R339" s="156"/>
      <c r="T339" s="157"/>
      <c r="U339" s="154"/>
      <c r="V339" s="154"/>
      <c r="W339" s="154"/>
      <c r="X339" s="154"/>
      <c r="Y339" s="154"/>
      <c r="Z339" s="154"/>
      <c r="AA339" s="158"/>
      <c r="AT339" s="159" t="s">
        <v>194</v>
      </c>
      <c r="AU339" s="159" t="s">
        <v>80</v>
      </c>
      <c r="AV339" s="9" t="s">
        <v>80</v>
      </c>
      <c r="AW339" s="9" t="s">
        <v>30</v>
      </c>
      <c r="AX339" s="9" t="s">
        <v>72</v>
      </c>
      <c r="AY339" s="159" t="s">
        <v>187</v>
      </c>
    </row>
    <row r="340" spans="2:65" s="10" customFormat="1" ht="16.5" customHeight="1">
      <c r="B340" s="160"/>
      <c r="C340" s="161"/>
      <c r="D340" s="161"/>
      <c r="E340" s="162" t="s">
        <v>481</v>
      </c>
      <c r="F340" s="213" t="s">
        <v>482</v>
      </c>
      <c r="G340" s="214"/>
      <c r="H340" s="214"/>
      <c r="I340" s="214"/>
      <c r="J340" s="161"/>
      <c r="K340" s="163">
        <v>50.54</v>
      </c>
      <c r="L340" s="161"/>
      <c r="M340" s="161"/>
      <c r="N340" s="161"/>
      <c r="O340" s="161"/>
      <c r="P340" s="161"/>
      <c r="Q340" s="161"/>
      <c r="R340" s="164"/>
      <c r="T340" s="165"/>
      <c r="U340" s="161"/>
      <c r="V340" s="161"/>
      <c r="W340" s="161"/>
      <c r="X340" s="161"/>
      <c r="Y340" s="161"/>
      <c r="Z340" s="161"/>
      <c r="AA340" s="166"/>
      <c r="AT340" s="167" t="s">
        <v>194</v>
      </c>
      <c r="AU340" s="167" t="s">
        <v>80</v>
      </c>
      <c r="AV340" s="10" t="s">
        <v>114</v>
      </c>
      <c r="AW340" s="10" t="s">
        <v>30</v>
      </c>
      <c r="AX340" s="10" t="s">
        <v>72</v>
      </c>
      <c r="AY340" s="167" t="s">
        <v>187</v>
      </c>
    </row>
    <row r="341" spans="2:65" s="9" customFormat="1" ht="16.5" customHeight="1">
      <c r="B341" s="153"/>
      <c r="C341" s="154"/>
      <c r="D341" s="154"/>
      <c r="E341" s="155" t="s">
        <v>19</v>
      </c>
      <c r="F341" s="215" t="s">
        <v>238</v>
      </c>
      <c r="G341" s="216"/>
      <c r="H341" s="216"/>
      <c r="I341" s="216"/>
      <c r="J341" s="154"/>
      <c r="K341" s="155" t="s">
        <v>19</v>
      </c>
      <c r="L341" s="154"/>
      <c r="M341" s="154"/>
      <c r="N341" s="154"/>
      <c r="O341" s="154"/>
      <c r="P341" s="154"/>
      <c r="Q341" s="154"/>
      <c r="R341" s="156"/>
      <c r="T341" s="157"/>
      <c r="U341" s="154"/>
      <c r="V341" s="154"/>
      <c r="W341" s="154"/>
      <c r="X341" s="154"/>
      <c r="Y341" s="154"/>
      <c r="Z341" s="154"/>
      <c r="AA341" s="158"/>
      <c r="AT341" s="159" t="s">
        <v>194</v>
      </c>
      <c r="AU341" s="159" t="s">
        <v>80</v>
      </c>
      <c r="AV341" s="9" t="s">
        <v>80</v>
      </c>
      <c r="AW341" s="9" t="s">
        <v>30</v>
      </c>
      <c r="AX341" s="9" t="s">
        <v>72</v>
      </c>
      <c r="AY341" s="159" t="s">
        <v>187</v>
      </c>
    </row>
    <row r="342" spans="2:65" s="10" customFormat="1" ht="16.5" customHeight="1">
      <c r="B342" s="160"/>
      <c r="C342" s="161"/>
      <c r="D342" s="161"/>
      <c r="E342" s="162" t="s">
        <v>159</v>
      </c>
      <c r="F342" s="213" t="s">
        <v>483</v>
      </c>
      <c r="G342" s="214"/>
      <c r="H342" s="214"/>
      <c r="I342" s="214"/>
      <c r="J342" s="161"/>
      <c r="K342" s="163">
        <v>75.709999999999994</v>
      </c>
      <c r="L342" s="161"/>
      <c r="M342" s="161"/>
      <c r="N342" s="161"/>
      <c r="O342" s="161"/>
      <c r="P342" s="161"/>
      <c r="Q342" s="161"/>
      <c r="R342" s="164"/>
      <c r="T342" s="165"/>
      <c r="U342" s="161"/>
      <c r="V342" s="161"/>
      <c r="W342" s="161"/>
      <c r="X342" s="161"/>
      <c r="Y342" s="161"/>
      <c r="Z342" s="161"/>
      <c r="AA342" s="166"/>
      <c r="AT342" s="167" t="s">
        <v>194</v>
      </c>
      <c r="AU342" s="167" t="s">
        <v>80</v>
      </c>
      <c r="AV342" s="10" t="s">
        <v>114</v>
      </c>
      <c r="AW342" s="10" t="s">
        <v>30</v>
      </c>
      <c r="AX342" s="10" t="s">
        <v>72</v>
      </c>
      <c r="AY342" s="167" t="s">
        <v>187</v>
      </c>
    </row>
    <row r="343" spans="2:65" s="10" customFormat="1" ht="16.5" customHeight="1">
      <c r="B343" s="160"/>
      <c r="C343" s="161"/>
      <c r="D343" s="161"/>
      <c r="E343" s="162" t="s">
        <v>484</v>
      </c>
      <c r="F343" s="213" t="s">
        <v>485</v>
      </c>
      <c r="G343" s="214"/>
      <c r="H343" s="214"/>
      <c r="I343" s="214"/>
      <c r="J343" s="161"/>
      <c r="K343" s="163">
        <v>126.25</v>
      </c>
      <c r="L343" s="161"/>
      <c r="M343" s="161"/>
      <c r="N343" s="161"/>
      <c r="O343" s="161"/>
      <c r="P343" s="161"/>
      <c r="Q343" s="161"/>
      <c r="R343" s="164"/>
      <c r="T343" s="165"/>
      <c r="U343" s="161"/>
      <c r="V343" s="161"/>
      <c r="W343" s="161"/>
      <c r="X343" s="161"/>
      <c r="Y343" s="161"/>
      <c r="Z343" s="161"/>
      <c r="AA343" s="166"/>
      <c r="AT343" s="167" t="s">
        <v>194</v>
      </c>
      <c r="AU343" s="167" t="s">
        <v>80</v>
      </c>
      <c r="AV343" s="10" t="s">
        <v>114</v>
      </c>
      <c r="AW343" s="10" t="s">
        <v>30</v>
      </c>
      <c r="AX343" s="10" t="s">
        <v>80</v>
      </c>
      <c r="AY343" s="167" t="s">
        <v>187</v>
      </c>
    </row>
    <row r="344" spans="2:65" s="1" customFormat="1" ht="25.5" customHeight="1">
      <c r="B344" s="32"/>
      <c r="C344" s="145" t="s">
        <v>486</v>
      </c>
      <c r="D344" s="145" t="s">
        <v>188</v>
      </c>
      <c r="E344" s="146" t="s">
        <v>487</v>
      </c>
      <c r="F344" s="217" t="s">
        <v>488</v>
      </c>
      <c r="G344" s="217"/>
      <c r="H344" s="217"/>
      <c r="I344" s="217"/>
      <c r="J344" s="147" t="s">
        <v>477</v>
      </c>
      <c r="K344" s="148">
        <v>180.44</v>
      </c>
      <c r="L344" s="218">
        <v>0</v>
      </c>
      <c r="M344" s="218"/>
      <c r="N344" s="218">
        <f>ROUND(L344*K344,2)</f>
        <v>0</v>
      </c>
      <c r="O344" s="218"/>
      <c r="P344" s="218"/>
      <c r="Q344" s="218"/>
      <c r="R344" s="34"/>
      <c r="T344" s="149" t="s">
        <v>19</v>
      </c>
      <c r="U344" s="41" t="s">
        <v>37</v>
      </c>
      <c r="V344" s="150">
        <v>0</v>
      </c>
      <c r="W344" s="150">
        <f>V344*K344</f>
        <v>0</v>
      </c>
      <c r="X344" s="150">
        <v>0</v>
      </c>
      <c r="Y344" s="150">
        <f>X344*K344</f>
        <v>0</v>
      </c>
      <c r="Z344" s="150">
        <v>0</v>
      </c>
      <c r="AA344" s="151">
        <f>Z344*K344</f>
        <v>0</v>
      </c>
      <c r="AR344" s="19" t="s">
        <v>186</v>
      </c>
      <c r="AT344" s="19" t="s">
        <v>188</v>
      </c>
      <c r="AU344" s="19" t="s">
        <v>80</v>
      </c>
      <c r="AY344" s="19" t="s">
        <v>187</v>
      </c>
      <c r="BE344" s="152">
        <f>IF(U344="základní",N344,0)</f>
        <v>0</v>
      </c>
      <c r="BF344" s="152">
        <f>IF(U344="snížená",N344,0)</f>
        <v>0</v>
      </c>
      <c r="BG344" s="152">
        <f>IF(U344="zákl. přenesená",N344,0)</f>
        <v>0</v>
      </c>
      <c r="BH344" s="152">
        <f>IF(U344="sníž. přenesená",N344,0)</f>
        <v>0</v>
      </c>
      <c r="BI344" s="152">
        <f>IF(U344="nulová",N344,0)</f>
        <v>0</v>
      </c>
      <c r="BJ344" s="19" t="s">
        <v>80</v>
      </c>
      <c r="BK344" s="152">
        <f>ROUND(L344*K344,2)</f>
        <v>0</v>
      </c>
      <c r="BL344" s="19" t="s">
        <v>186</v>
      </c>
      <c r="BM344" s="19" t="s">
        <v>489</v>
      </c>
    </row>
    <row r="345" spans="2:65" s="9" customFormat="1" ht="16.5" customHeight="1">
      <c r="B345" s="153"/>
      <c r="C345" s="154"/>
      <c r="D345" s="154"/>
      <c r="E345" s="155" t="s">
        <v>19</v>
      </c>
      <c r="F345" s="219" t="s">
        <v>490</v>
      </c>
      <c r="G345" s="220"/>
      <c r="H345" s="220"/>
      <c r="I345" s="220"/>
      <c r="J345" s="154"/>
      <c r="K345" s="155" t="s">
        <v>19</v>
      </c>
      <c r="L345" s="154"/>
      <c r="M345" s="154"/>
      <c r="N345" s="154"/>
      <c r="O345" s="154"/>
      <c r="P345" s="154"/>
      <c r="Q345" s="154"/>
      <c r="R345" s="156"/>
      <c r="T345" s="157"/>
      <c r="U345" s="154"/>
      <c r="V345" s="154"/>
      <c r="W345" s="154"/>
      <c r="X345" s="154"/>
      <c r="Y345" s="154"/>
      <c r="Z345" s="154"/>
      <c r="AA345" s="158"/>
      <c r="AT345" s="159" t="s">
        <v>194</v>
      </c>
      <c r="AU345" s="159" t="s">
        <v>80</v>
      </c>
      <c r="AV345" s="9" t="s">
        <v>80</v>
      </c>
      <c r="AW345" s="9" t="s">
        <v>30</v>
      </c>
      <c r="AX345" s="9" t="s">
        <v>72</v>
      </c>
      <c r="AY345" s="159" t="s">
        <v>187</v>
      </c>
    </row>
    <row r="346" spans="2:65" s="9" customFormat="1" ht="16.5" customHeight="1">
      <c r="B346" s="153"/>
      <c r="C346" s="154"/>
      <c r="D346" s="154"/>
      <c r="E346" s="155" t="s">
        <v>19</v>
      </c>
      <c r="F346" s="215" t="s">
        <v>491</v>
      </c>
      <c r="G346" s="216"/>
      <c r="H346" s="216"/>
      <c r="I346" s="216"/>
      <c r="J346" s="154"/>
      <c r="K346" s="155" t="s">
        <v>19</v>
      </c>
      <c r="L346" s="154"/>
      <c r="M346" s="154"/>
      <c r="N346" s="154"/>
      <c r="O346" s="154"/>
      <c r="P346" s="154"/>
      <c r="Q346" s="154"/>
      <c r="R346" s="156"/>
      <c r="T346" s="157"/>
      <c r="U346" s="154"/>
      <c r="V346" s="154"/>
      <c r="W346" s="154"/>
      <c r="X346" s="154"/>
      <c r="Y346" s="154"/>
      <c r="Z346" s="154"/>
      <c r="AA346" s="158"/>
      <c r="AT346" s="159" t="s">
        <v>194</v>
      </c>
      <c r="AU346" s="159" t="s">
        <v>80</v>
      </c>
      <c r="AV346" s="9" t="s">
        <v>80</v>
      </c>
      <c r="AW346" s="9" t="s">
        <v>30</v>
      </c>
      <c r="AX346" s="9" t="s">
        <v>72</v>
      </c>
      <c r="AY346" s="159" t="s">
        <v>187</v>
      </c>
    </row>
    <row r="347" spans="2:65" s="10" customFormat="1" ht="16.5" customHeight="1">
      <c r="B347" s="160"/>
      <c r="C347" s="161"/>
      <c r="D347" s="161"/>
      <c r="E347" s="162" t="s">
        <v>492</v>
      </c>
      <c r="F347" s="213" t="s">
        <v>493</v>
      </c>
      <c r="G347" s="214"/>
      <c r="H347" s="214"/>
      <c r="I347" s="214"/>
      <c r="J347" s="161"/>
      <c r="K347" s="163">
        <v>85.8</v>
      </c>
      <c r="L347" s="161"/>
      <c r="M347" s="161"/>
      <c r="N347" s="161"/>
      <c r="O347" s="161"/>
      <c r="P347" s="161"/>
      <c r="Q347" s="161"/>
      <c r="R347" s="164"/>
      <c r="T347" s="165"/>
      <c r="U347" s="161"/>
      <c r="V347" s="161"/>
      <c r="W347" s="161"/>
      <c r="X347" s="161"/>
      <c r="Y347" s="161"/>
      <c r="Z347" s="161"/>
      <c r="AA347" s="166"/>
      <c r="AT347" s="167" t="s">
        <v>194</v>
      </c>
      <c r="AU347" s="167" t="s">
        <v>80</v>
      </c>
      <c r="AV347" s="10" t="s">
        <v>114</v>
      </c>
      <c r="AW347" s="10" t="s">
        <v>30</v>
      </c>
      <c r="AX347" s="10" t="s">
        <v>72</v>
      </c>
      <c r="AY347" s="167" t="s">
        <v>187</v>
      </c>
    </row>
    <row r="348" spans="2:65" s="9" customFormat="1" ht="16.5" customHeight="1">
      <c r="B348" s="153"/>
      <c r="C348" s="154"/>
      <c r="D348" s="154"/>
      <c r="E348" s="155" t="s">
        <v>19</v>
      </c>
      <c r="F348" s="215" t="s">
        <v>494</v>
      </c>
      <c r="G348" s="216"/>
      <c r="H348" s="216"/>
      <c r="I348" s="216"/>
      <c r="J348" s="154"/>
      <c r="K348" s="155" t="s">
        <v>19</v>
      </c>
      <c r="L348" s="154"/>
      <c r="M348" s="154"/>
      <c r="N348" s="154"/>
      <c r="O348" s="154"/>
      <c r="P348" s="154"/>
      <c r="Q348" s="154"/>
      <c r="R348" s="156"/>
      <c r="T348" s="157"/>
      <c r="U348" s="154"/>
      <c r="V348" s="154"/>
      <c r="W348" s="154"/>
      <c r="X348" s="154"/>
      <c r="Y348" s="154"/>
      <c r="Z348" s="154"/>
      <c r="AA348" s="158"/>
      <c r="AT348" s="159" t="s">
        <v>194</v>
      </c>
      <c r="AU348" s="159" t="s">
        <v>80</v>
      </c>
      <c r="AV348" s="9" t="s">
        <v>80</v>
      </c>
      <c r="AW348" s="9" t="s">
        <v>30</v>
      </c>
      <c r="AX348" s="9" t="s">
        <v>72</v>
      </c>
      <c r="AY348" s="159" t="s">
        <v>187</v>
      </c>
    </row>
    <row r="349" spans="2:65" s="10" customFormat="1" ht="16.5" customHeight="1">
      <c r="B349" s="160"/>
      <c r="C349" s="161"/>
      <c r="D349" s="161"/>
      <c r="E349" s="162" t="s">
        <v>153</v>
      </c>
      <c r="F349" s="213" t="s">
        <v>495</v>
      </c>
      <c r="G349" s="214"/>
      <c r="H349" s="214"/>
      <c r="I349" s="214"/>
      <c r="J349" s="161"/>
      <c r="K349" s="163">
        <v>27.98</v>
      </c>
      <c r="L349" s="161"/>
      <c r="M349" s="161"/>
      <c r="N349" s="161"/>
      <c r="O349" s="161"/>
      <c r="P349" s="161"/>
      <c r="Q349" s="161"/>
      <c r="R349" s="164"/>
      <c r="T349" s="165"/>
      <c r="U349" s="161"/>
      <c r="V349" s="161"/>
      <c r="W349" s="161"/>
      <c r="X349" s="161"/>
      <c r="Y349" s="161"/>
      <c r="Z349" s="161"/>
      <c r="AA349" s="166"/>
      <c r="AT349" s="167" t="s">
        <v>194</v>
      </c>
      <c r="AU349" s="167" t="s">
        <v>80</v>
      </c>
      <c r="AV349" s="10" t="s">
        <v>114</v>
      </c>
      <c r="AW349" s="10" t="s">
        <v>30</v>
      </c>
      <c r="AX349" s="10" t="s">
        <v>72</v>
      </c>
      <c r="AY349" s="167" t="s">
        <v>187</v>
      </c>
    </row>
    <row r="350" spans="2:65" s="9" customFormat="1" ht="16.5" customHeight="1">
      <c r="B350" s="153"/>
      <c r="C350" s="154"/>
      <c r="D350" s="154"/>
      <c r="E350" s="155" t="s">
        <v>19</v>
      </c>
      <c r="F350" s="215" t="s">
        <v>268</v>
      </c>
      <c r="G350" s="216"/>
      <c r="H350" s="216"/>
      <c r="I350" s="216"/>
      <c r="J350" s="154"/>
      <c r="K350" s="155" t="s">
        <v>19</v>
      </c>
      <c r="L350" s="154"/>
      <c r="M350" s="154"/>
      <c r="N350" s="154"/>
      <c r="O350" s="154"/>
      <c r="P350" s="154"/>
      <c r="Q350" s="154"/>
      <c r="R350" s="156"/>
      <c r="T350" s="157"/>
      <c r="U350" s="154"/>
      <c r="V350" s="154"/>
      <c r="W350" s="154"/>
      <c r="X350" s="154"/>
      <c r="Y350" s="154"/>
      <c r="Z350" s="154"/>
      <c r="AA350" s="158"/>
      <c r="AT350" s="159" t="s">
        <v>194</v>
      </c>
      <c r="AU350" s="159" t="s">
        <v>80</v>
      </c>
      <c r="AV350" s="9" t="s">
        <v>80</v>
      </c>
      <c r="AW350" s="9" t="s">
        <v>30</v>
      </c>
      <c r="AX350" s="9" t="s">
        <v>72</v>
      </c>
      <c r="AY350" s="159" t="s">
        <v>187</v>
      </c>
    </row>
    <row r="351" spans="2:65" s="10" customFormat="1" ht="16.5" customHeight="1">
      <c r="B351" s="160"/>
      <c r="C351" s="161"/>
      <c r="D351" s="161"/>
      <c r="E351" s="162" t="s">
        <v>155</v>
      </c>
      <c r="F351" s="213" t="s">
        <v>496</v>
      </c>
      <c r="G351" s="214"/>
      <c r="H351" s="214"/>
      <c r="I351" s="214"/>
      <c r="J351" s="161"/>
      <c r="K351" s="163">
        <v>54.9</v>
      </c>
      <c r="L351" s="161"/>
      <c r="M351" s="161"/>
      <c r="N351" s="161"/>
      <c r="O351" s="161"/>
      <c r="P351" s="161"/>
      <c r="Q351" s="161"/>
      <c r="R351" s="164"/>
      <c r="T351" s="165"/>
      <c r="U351" s="161"/>
      <c r="V351" s="161"/>
      <c r="W351" s="161"/>
      <c r="X351" s="161"/>
      <c r="Y351" s="161"/>
      <c r="Z351" s="161"/>
      <c r="AA351" s="166"/>
      <c r="AT351" s="167" t="s">
        <v>194</v>
      </c>
      <c r="AU351" s="167" t="s">
        <v>80</v>
      </c>
      <c r="AV351" s="10" t="s">
        <v>114</v>
      </c>
      <c r="AW351" s="10" t="s">
        <v>30</v>
      </c>
      <c r="AX351" s="10" t="s">
        <v>72</v>
      </c>
      <c r="AY351" s="167" t="s">
        <v>187</v>
      </c>
    </row>
    <row r="352" spans="2:65" s="9" customFormat="1" ht="16.5" customHeight="1">
      <c r="B352" s="153"/>
      <c r="C352" s="154"/>
      <c r="D352" s="154"/>
      <c r="E352" s="155" t="s">
        <v>19</v>
      </c>
      <c r="F352" s="215" t="s">
        <v>497</v>
      </c>
      <c r="G352" s="216"/>
      <c r="H352" s="216"/>
      <c r="I352" s="216"/>
      <c r="J352" s="154"/>
      <c r="K352" s="155" t="s">
        <v>19</v>
      </c>
      <c r="L352" s="154"/>
      <c r="M352" s="154"/>
      <c r="N352" s="154"/>
      <c r="O352" s="154"/>
      <c r="P352" s="154"/>
      <c r="Q352" s="154"/>
      <c r="R352" s="156"/>
      <c r="T352" s="157"/>
      <c r="U352" s="154"/>
      <c r="V352" s="154"/>
      <c r="W352" s="154"/>
      <c r="X352" s="154"/>
      <c r="Y352" s="154"/>
      <c r="Z352" s="154"/>
      <c r="AA352" s="158"/>
      <c r="AT352" s="159" t="s">
        <v>194</v>
      </c>
      <c r="AU352" s="159" t="s">
        <v>80</v>
      </c>
      <c r="AV352" s="9" t="s">
        <v>80</v>
      </c>
      <c r="AW352" s="9" t="s">
        <v>30</v>
      </c>
      <c r="AX352" s="9" t="s">
        <v>72</v>
      </c>
      <c r="AY352" s="159" t="s">
        <v>187</v>
      </c>
    </row>
    <row r="353" spans="2:65" s="10" customFormat="1" ht="16.5" customHeight="1">
      <c r="B353" s="160"/>
      <c r="C353" s="161"/>
      <c r="D353" s="161"/>
      <c r="E353" s="162" t="s">
        <v>157</v>
      </c>
      <c r="F353" s="213" t="s">
        <v>498</v>
      </c>
      <c r="G353" s="214"/>
      <c r="H353" s="214"/>
      <c r="I353" s="214"/>
      <c r="J353" s="161"/>
      <c r="K353" s="163">
        <v>11.76</v>
      </c>
      <c r="L353" s="161"/>
      <c r="M353" s="161"/>
      <c r="N353" s="161"/>
      <c r="O353" s="161"/>
      <c r="P353" s="161"/>
      <c r="Q353" s="161"/>
      <c r="R353" s="164"/>
      <c r="T353" s="165"/>
      <c r="U353" s="161"/>
      <c r="V353" s="161"/>
      <c r="W353" s="161"/>
      <c r="X353" s="161"/>
      <c r="Y353" s="161"/>
      <c r="Z353" s="161"/>
      <c r="AA353" s="166"/>
      <c r="AT353" s="167" t="s">
        <v>194</v>
      </c>
      <c r="AU353" s="167" t="s">
        <v>80</v>
      </c>
      <c r="AV353" s="10" t="s">
        <v>114</v>
      </c>
      <c r="AW353" s="10" t="s">
        <v>30</v>
      </c>
      <c r="AX353" s="10" t="s">
        <v>72</v>
      </c>
      <c r="AY353" s="167" t="s">
        <v>187</v>
      </c>
    </row>
    <row r="354" spans="2:65" s="10" customFormat="1" ht="16.5" customHeight="1">
      <c r="B354" s="160"/>
      <c r="C354" s="161"/>
      <c r="D354" s="161"/>
      <c r="E354" s="162" t="s">
        <v>499</v>
      </c>
      <c r="F354" s="213" t="s">
        <v>500</v>
      </c>
      <c r="G354" s="214"/>
      <c r="H354" s="214"/>
      <c r="I354" s="214"/>
      <c r="J354" s="161"/>
      <c r="K354" s="163">
        <v>180.44</v>
      </c>
      <c r="L354" s="161"/>
      <c r="M354" s="161"/>
      <c r="N354" s="161"/>
      <c r="O354" s="161"/>
      <c r="P354" s="161"/>
      <c r="Q354" s="161"/>
      <c r="R354" s="164"/>
      <c r="T354" s="165"/>
      <c r="U354" s="161"/>
      <c r="V354" s="161"/>
      <c r="W354" s="161"/>
      <c r="X354" s="161"/>
      <c r="Y354" s="161"/>
      <c r="Z354" s="161"/>
      <c r="AA354" s="166"/>
      <c r="AT354" s="167" t="s">
        <v>194</v>
      </c>
      <c r="AU354" s="167" t="s">
        <v>80</v>
      </c>
      <c r="AV354" s="10" t="s">
        <v>114</v>
      </c>
      <c r="AW354" s="10" t="s">
        <v>30</v>
      </c>
      <c r="AX354" s="10" t="s">
        <v>80</v>
      </c>
      <c r="AY354" s="167" t="s">
        <v>187</v>
      </c>
    </row>
    <row r="355" spans="2:65" s="1" customFormat="1" ht="25.5" customHeight="1">
      <c r="B355" s="32"/>
      <c r="C355" s="145" t="s">
        <v>501</v>
      </c>
      <c r="D355" s="145" t="s">
        <v>188</v>
      </c>
      <c r="E355" s="146" t="s">
        <v>502</v>
      </c>
      <c r="F355" s="217" t="s">
        <v>488</v>
      </c>
      <c r="G355" s="217"/>
      <c r="H355" s="217"/>
      <c r="I355" s="217"/>
      <c r="J355" s="147" t="s">
        <v>477</v>
      </c>
      <c r="K355" s="148">
        <v>0.8</v>
      </c>
      <c r="L355" s="218">
        <v>0</v>
      </c>
      <c r="M355" s="218"/>
      <c r="N355" s="218">
        <f>ROUND(L355*K355,2)</f>
        <v>0</v>
      </c>
      <c r="O355" s="218"/>
      <c r="P355" s="218"/>
      <c r="Q355" s="218"/>
      <c r="R355" s="34"/>
      <c r="T355" s="149" t="s">
        <v>19</v>
      </c>
      <c r="U355" s="41" t="s">
        <v>37</v>
      </c>
      <c r="V355" s="150">
        <v>0</v>
      </c>
      <c r="W355" s="150">
        <f>V355*K355</f>
        <v>0</v>
      </c>
      <c r="X355" s="150">
        <v>0</v>
      </c>
      <c r="Y355" s="150">
        <f>X355*K355</f>
        <v>0</v>
      </c>
      <c r="Z355" s="150">
        <v>0</v>
      </c>
      <c r="AA355" s="151">
        <f>Z355*K355</f>
        <v>0</v>
      </c>
      <c r="AR355" s="19" t="s">
        <v>186</v>
      </c>
      <c r="AT355" s="19" t="s">
        <v>188</v>
      </c>
      <c r="AU355" s="19" t="s">
        <v>80</v>
      </c>
      <c r="AY355" s="19" t="s">
        <v>187</v>
      </c>
      <c r="BE355" s="152">
        <f>IF(U355="základní",N355,0)</f>
        <v>0</v>
      </c>
      <c r="BF355" s="152">
        <f>IF(U355="snížená",N355,0)</f>
        <v>0</v>
      </c>
      <c r="BG355" s="152">
        <f>IF(U355="zákl. přenesená",N355,0)</f>
        <v>0</v>
      </c>
      <c r="BH355" s="152">
        <f>IF(U355="sníž. přenesená",N355,0)</f>
        <v>0</v>
      </c>
      <c r="BI355" s="152">
        <f>IF(U355="nulová",N355,0)</f>
        <v>0</v>
      </c>
      <c r="BJ355" s="19" t="s">
        <v>80</v>
      </c>
      <c r="BK355" s="152">
        <f>ROUND(L355*K355,2)</f>
        <v>0</v>
      </c>
      <c r="BL355" s="19" t="s">
        <v>186</v>
      </c>
      <c r="BM355" s="19" t="s">
        <v>503</v>
      </c>
    </row>
    <row r="356" spans="2:65" s="9" customFormat="1" ht="25.5" customHeight="1">
      <c r="B356" s="153"/>
      <c r="C356" s="154"/>
      <c r="D356" s="154"/>
      <c r="E356" s="155" t="s">
        <v>19</v>
      </c>
      <c r="F356" s="219" t="s">
        <v>504</v>
      </c>
      <c r="G356" s="220"/>
      <c r="H356" s="220"/>
      <c r="I356" s="220"/>
      <c r="J356" s="154"/>
      <c r="K356" s="155" t="s">
        <v>19</v>
      </c>
      <c r="L356" s="154"/>
      <c r="M356" s="154"/>
      <c r="N356" s="154"/>
      <c r="O356" s="154"/>
      <c r="P356" s="154"/>
      <c r="Q356" s="154"/>
      <c r="R356" s="156"/>
      <c r="T356" s="157"/>
      <c r="U356" s="154"/>
      <c r="V356" s="154"/>
      <c r="W356" s="154"/>
      <c r="X356" s="154"/>
      <c r="Y356" s="154"/>
      <c r="Z356" s="154"/>
      <c r="AA356" s="158"/>
      <c r="AT356" s="159" t="s">
        <v>194</v>
      </c>
      <c r="AU356" s="159" t="s">
        <v>80</v>
      </c>
      <c r="AV356" s="9" t="s">
        <v>80</v>
      </c>
      <c r="AW356" s="9" t="s">
        <v>30</v>
      </c>
      <c r="AX356" s="9" t="s">
        <v>72</v>
      </c>
      <c r="AY356" s="159" t="s">
        <v>187</v>
      </c>
    </row>
    <row r="357" spans="2:65" s="9" customFormat="1" ht="16.5" customHeight="1">
      <c r="B357" s="153"/>
      <c r="C357" s="154"/>
      <c r="D357" s="154"/>
      <c r="E357" s="155" t="s">
        <v>19</v>
      </c>
      <c r="F357" s="215" t="s">
        <v>505</v>
      </c>
      <c r="G357" s="216"/>
      <c r="H357" s="216"/>
      <c r="I357" s="216"/>
      <c r="J357" s="154"/>
      <c r="K357" s="155" t="s">
        <v>19</v>
      </c>
      <c r="L357" s="154"/>
      <c r="M357" s="154"/>
      <c r="N357" s="154"/>
      <c r="O357" s="154"/>
      <c r="P357" s="154"/>
      <c r="Q357" s="154"/>
      <c r="R357" s="156"/>
      <c r="T357" s="157"/>
      <c r="U357" s="154"/>
      <c r="V357" s="154"/>
      <c r="W357" s="154"/>
      <c r="X357" s="154"/>
      <c r="Y357" s="154"/>
      <c r="Z357" s="154"/>
      <c r="AA357" s="158"/>
      <c r="AT357" s="159" t="s">
        <v>194</v>
      </c>
      <c r="AU357" s="159" t="s">
        <v>80</v>
      </c>
      <c r="AV357" s="9" t="s">
        <v>80</v>
      </c>
      <c r="AW357" s="9" t="s">
        <v>30</v>
      </c>
      <c r="AX357" s="9" t="s">
        <v>72</v>
      </c>
      <c r="AY357" s="159" t="s">
        <v>187</v>
      </c>
    </row>
    <row r="358" spans="2:65" s="9" customFormat="1" ht="16.5" customHeight="1">
      <c r="B358" s="153"/>
      <c r="C358" s="154"/>
      <c r="D358" s="154"/>
      <c r="E358" s="155" t="s">
        <v>19</v>
      </c>
      <c r="F358" s="215" t="s">
        <v>218</v>
      </c>
      <c r="G358" s="216"/>
      <c r="H358" s="216"/>
      <c r="I358" s="216"/>
      <c r="J358" s="154"/>
      <c r="K358" s="155" t="s">
        <v>19</v>
      </c>
      <c r="L358" s="154"/>
      <c r="M358" s="154"/>
      <c r="N358" s="154"/>
      <c r="O358" s="154"/>
      <c r="P358" s="154"/>
      <c r="Q358" s="154"/>
      <c r="R358" s="156"/>
      <c r="T358" s="157"/>
      <c r="U358" s="154"/>
      <c r="V358" s="154"/>
      <c r="W358" s="154"/>
      <c r="X358" s="154"/>
      <c r="Y358" s="154"/>
      <c r="Z358" s="154"/>
      <c r="AA358" s="158"/>
      <c r="AT358" s="159" t="s">
        <v>194</v>
      </c>
      <c r="AU358" s="159" t="s">
        <v>80</v>
      </c>
      <c r="AV358" s="9" t="s">
        <v>80</v>
      </c>
      <c r="AW358" s="9" t="s">
        <v>30</v>
      </c>
      <c r="AX358" s="9" t="s">
        <v>72</v>
      </c>
      <c r="AY358" s="159" t="s">
        <v>187</v>
      </c>
    </row>
    <row r="359" spans="2:65" s="10" customFormat="1" ht="16.5" customHeight="1">
      <c r="B359" s="160"/>
      <c r="C359" s="161"/>
      <c r="D359" s="161"/>
      <c r="E359" s="162" t="s">
        <v>506</v>
      </c>
      <c r="F359" s="213" t="s">
        <v>507</v>
      </c>
      <c r="G359" s="214"/>
      <c r="H359" s="214"/>
      <c r="I359" s="214"/>
      <c r="J359" s="161"/>
      <c r="K359" s="163">
        <v>0.8</v>
      </c>
      <c r="L359" s="161"/>
      <c r="M359" s="161"/>
      <c r="N359" s="161"/>
      <c r="O359" s="161"/>
      <c r="P359" s="161"/>
      <c r="Q359" s="161"/>
      <c r="R359" s="164"/>
      <c r="T359" s="165"/>
      <c r="U359" s="161"/>
      <c r="V359" s="161"/>
      <c r="W359" s="161"/>
      <c r="X359" s="161"/>
      <c r="Y359" s="161"/>
      <c r="Z359" s="161"/>
      <c r="AA359" s="166"/>
      <c r="AT359" s="167" t="s">
        <v>194</v>
      </c>
      <c r="AU359" s="167" t="s">
        <v>80</v>
      </c>
      <c r="AV359" s="10" t="s">
        <v>114</v>
      </c>
      <c r="AW359" s="10" t="s">
        <v>30</v>
      </c>
      <c r="AX359" s="10" t="s">
        <v>72</v>
      </c>
      <c r="AY359" s="167" t="s">
        <v>187</v>
      </c>
    </row>
    <row r="360" spans="2:65" s="10" customFormat="1" ht="16.5" customHeight="1">
      <c r="B360" s="160"/>
      <c r="C360" s="161"/>
      <c r="D360" s="161"/>
      <c r="E360" s="162" t="s">
        <v>508</v>
      </c>
      <c r="F360" s="213" t="s">
        <v>509</v>
      </c>
      <c r="G360" s="214"/>
      <c r="H360" s="214"/>
      <c r="I360" s="214"/>
      <c r="J360" s="161"/>
      <c r="K360" s="163">
        <v>0.8</v>
      </c>
      <c r="L360" s="161"/>
      <c r="M360" s="161"/>
      <c r="N360" s="161"/>
      <c r="O360" s="161"/>
      <c r="P360" s="161"/>
      <c r="Q360" s="161"/>
      <c r="R360" s="164"/>
      <c r="T360" s="165"/>
      <c r="U360" s="161"/>
      <c r="V360" s="161"/>
      <c r="W360" s="161"/>
      <c r="X360" s="161"/>
      <c r="Y360" s="161"/>
      <c r="Z360" s="161"/>
      <c r="AA360" s="166"/>
      <c r="AT360" s="167" t="s">
        <v>194</v>
      </c>
      <c r="AU360" s="167" t="s">
        <v>80</v>
      </c>
      <c r="AV360" s="10" t="s">
        <v>114</v>
      </c>
      <c r="AW360" s="10" t="s">
        <v>30</v>
      </c>
      <c r="AX360" s="10" t="s">
        <v>80</v>
      </c>
      <c r="AY360" s="167" t="s">
        <v>187</v>
      </c>
    </row>
    <row r="361" spans="2:65" s="1" customFormat="1" ht="25.5" customHeight="1">
      <c r="B361" s="32"/>
      <c r="C361" s="145" t="s">
        <v>510</v>
      </c>
      <c r="D361" s="145" t="s">
        <v>188</v>
      </c>
      <c r="E361" s="146" t="s">
        <v>511</v>
      </c>
      <c r="F361" s="217" t="s">
        <v>512</v>
      </c>
      <c r="G361" s="217"/>
      <c r="H361" s="217"/>
      <c r="I361" s="217"/>
      <c r="J361" s="147" t="s">
        <v>513</v>
      </c>
      <c r="K361" s="148">
        <v>1</v>
      </c>
      <c r="L361" s="218">
        <v>0</v>
      </c>
      <c r="M361" s="218"/>
      <c r="N361" s="218">
        <f>ROUND(L361*K361,2)</f>
        <v>0</v>
      </c>
      <c r="O361" s="218"/>
      <c r="P361" s="218"/>
      <c r="Q361" s="218"/>
      <c r="R361" s="34"/>
      <c r="T361" s="149" t="s">
        <v>19</v>
      </c>
      <c r="U361" s="41" t="s">
        <v>37</v>
      </c>
      <c r="V361" s="150">
        <v>0</v>
      </c>
      <c r="W361" s="150">
        <f>V361*K361</f>
        <v>0</v>
      </c>
      <c r="X361" s="150">
        <v>0</v>
      </c>
      <c r="Y361" s="150">
        <f>X361*K361</f>
        <v>0</v>
      </c>
      <c r="Z361" s="150">
        <v>0</v>
      </c>
      <c r="AA361" s="151">
        <f>Z361*K361</f>
        <v>0</v>
      </c>
      <c r="AR361" s="19" t="s">
        <v>186</v>
      </c>
      <c r="AT361" s="19" t="s">
        <v>188</v>
      </c>
      <c r="AU361" s="19" t="s">
        <v>80</v>
      </c>
      <c r="AY361" s="19" t="s">
        <v>187</v>
      </c>
      <c r="BE361" s="152">
        <f>IF(U361="základní",N361,0)</f>
        <v>0</v>
      </c>
      <c r="BF361" s="152">
        <f>IF(U361="snížená",N361,0)</f>
        <v>0</v>
      </c>
      <c r="BG361" s="152">
        <f>IF(U361="zákl. přenesená",N361,0)</f>
        <v>0</v>
      </c>
      <c r="BH361" s="152">
        <f>IF(U361="sníž. přenesená",N361,0)</f>
        <v>0</v>
      </c>
      <c r="BI361" s="152">
        <f>IF(U361="nulová",N361,0)</f>
        <v>0</v>
      </c>
      <c r="BJ361" s="19" t="s">
        <v>80</v>
      </c>
      <c r="BK361" s="152">
        <f>ROUND(L361*K361,2)</f>
        <v>0</v>
      </c>
      <c r="BL361" s="19" t="s">
        <v>186</v>
      </c>
      <c r="BM361" s="19" t="s">
        <v>514</v>
      </c>
    </row>
    <row r="362" spans="2:65" s="9" customFormat="1" ht="51" customHeight="1">
      <c r="B362" s="153"/>
      <c r="C362" s="154"/>
      <c r="D362" s="154"/>
      <c r="E362" s="155" t="s">
        <v>19</v>
      </c>
      <c r="F362" s="219" t="s">
        <v>515</v>
      </c>
      <c r="G362" s="220"/>
      <c r="H362" s="220"/>
      <c r="I362" s="220"/>
      <c r="J362" s="154"/>
      <c r="K362" s="155" t="s">
        <v>19</v>
      </c>
      <c r="L362" s="154"/>
      <c r="M362" s="154"/>
      <c r="N362" s="154"/>
      <c r="O362" s="154"/>
      <c r="P362" s="154"/>
      <c r="Q362" s="154"/>
      <c r="R362" s="156"/>
      <c r="T362" s="157"/>
      <c r="U362" s="154"/>
      <c r="V362" s="154"/>
      <c r="W362" s="154"/>
      <c r="X362" s="154"/>
      <c r="Y362" s="154"/>
      <c r="Z362" s="154"/>
      <c r="AA362" s="158"/>
      <c r="AT362" s="159" t="s">
        <v>194</v>
      </c>
      <c r="AU362" s="159" t="s">
        <v>80</v>
      </c>
      <c r="AV362" s="9" t="s">
        <v>80</v>
      </c>
      <c r="AW362" s="9" t="s">
        <v>30</v>
      </c>
      <c r="AX362" s="9" t="s">
        <v>72</v>
      </c>
      <c r="AY362" s="159" t="s">
        <v>187</v>
      </c>
    </row>
    <row r="363" spans="2:65" s="9" customFormat="1" ht="16.5" customHeight="1">
      <c r="B363" s="153"/>
      <c r="C363" s="154"/>
      <c r="D363" s="154"/>
      <c r="E363" s="155" t="s">
        <v>19</v>
      </c>
      <c r="F363" s="215" t="s">
        <v>195</v>
      </c>
      <c r="G363" s="216"/>
      <c r="H363" s="216"/>
      <c r="I363" s="216"/>
      <c r="J363" s="154"/>
      <c r="K363" s="155" t="s">
        <v>19</v>
      </c>
      <c r="L363" s="154"/>
      <c r="M363" s="154"/>
      <c r="N363" s="154"/>
      <c r="O363" s="154"/>
      <c r="P363" s="154"/>
      <c r="Q363" s="154"/>
      <c r="R363" s="156"/>
      <c r="T363" s="157"/>
      <c r="U363" s="154"/>
      <c r="V363" s="154"/>
      <c r="W363" s="154"/>
      <c r="X363" s="154"/>
      <c r="Y363" s="154"/>
      <c r="Z363" s="154"/>
      <c r="AA363" s="158"/>
      <c r="AT363" s="159" t="s">
        <v>194</v>
      </c>
      <c r="AU363" s="159" t="s">
        <v>80</v>
      </c>
      <c r="AV363" s="9" t="s">
        <v>80</v>
      </c>
      <c r="AW363" s="9" t="s">
        <v>30</v>
      </c>
      <c r="AX363" s="9" t="s">
        <v>72</v>
      </c>
      <c r="AY363" s="159" t="s">
        <v>187</v>
      </c>
    </row>
    <row r="364" spans="2:65" s="10" customFormat="1" ht="16.5" customHeight="1">
      <c r="B364" s="160"/>
      <c r="C364" s="161"/>
      <c r="D364" s="161"/>
      <c r="E364" s="162" t="s">
        <v>516</v>
      </c>
      <c r="F364" s="213" t="s">
        <v>80</v>
      </c>
      <c r="G364" s="214"/>
      <c r="H364" s="214"/>
      <c r="I364" s="214"/>
      <c r="J364" s="161"/>
      <c r="K364" s="163">
        <v>1</v>
      </c>
      <c r="L364" s="161"/>
      <c r="M364" s="161"/>
      <c r="N364" s="161"/>
      <c r="O364" s="161"/>
      <c r="P364" s="161"/>
      <c r="Q364" s="161"/>
      <c r="R364" s="164"/>
      <c r="T364" s="165"/>
      <c r="U364" s="161"/>
      <c r="V364" s="161"/>
      <c r="W364" s="161"/>
      <c r="X364" s="161"/>
      <c r="Y364" s="161"/>
      <c r="Z364" s="161"/>
      <c r="AA364" s="166"/>
      <c r="AT364" s="167" t="s">
        <v>194</v>
      </c>
      <c r="AU364" s="167" t="s">
        <v>80</v>
      </c>
      <c r="AV364" s="10" t="s">
        <v>114</v>
      </c>
      <c r="AW364" s="10" t="s">
        <v>30</v>
      </c>
      <c r="AX364" s="10" t="s">
        <v>72</v>
      </c>
      <c r="AY364" s="167" t="s">
        <v>187</v>
      </c>
    </row>
    <row r="365" spans="2:65" s="10" customFormat="1" ht="16.5" customHeight="1">
      <c r="B365" s="160"/>
      <c r="C365" s="161"/>
      <c r="D365" s="161"/>
      <c r="E365" s="162" t="s">
        <v>517</v>
      </c>
      <c r="F365" s="213" t="s">
        <v>518</v>
      </c>
      <c r="G365" s="214"/>
      <c r="H365" s="214"/>
      <c r="I365" s="214"/>
      <c r="J365" s="161"/>
      <c r="K365" s="163">
        <v>1</v>
      </c>
      <c r="L365" s="161"/>
      <c r="M365" s="161"/>
      <c r="N365" s="161"/>
      <c r="O365" s="161"/>
      <c r="P365" s="161"/>
      <c r="Q365" s="161"/>
      <c r="R365" s="164"/>
      <c r="T365" s="168"/>
      <c r="U365" s="169"/>
      <c r="V365" s="169"/>
      <c r="W365" s="169"/>
      <c r="X365" s="169"/>
      <c r="Y365" s="169"/>
      <c r="Z365" s="169"/>
      <c r="AA365" s="170"/>
      <c r="AT365" s="167" t="s">
        <v>194</v>
      </c>
      <c r="AU365" s="167" t="s">
        <v>80</v>
      </c>
      <c r="AV365" s="10" t="s">
        <v>114</v>
      </c>
      <c r="AW365" s="10" t="s">
        <v>30</v>
      </c>
      <c r="AX365" s="10" t="s">
        <v>80</v>
      </c>
      <c r="AY365" s="167" t="s">
        <v>187</v>
      </c>
    </row>
    <row r="366" spans="2:65" s="1" customFormat="1" ht="6.95" customHeight="1">
      <c r="B366" s="56"/>
      <c r="C366" s="57"/>
      <c r="D366" s="57"/>
      <c r="E366" s="57"/>
      <c r="F366" s="57"/>
      <c r="G366" s="57"/>
      <c r="H366" s="57"/>
      <c r="I366" s="57"/>
      <c r="J366" s="57"/>
      <c r="K366" s="57"/>
      <c r="L366" s="57"/>
      <c r="M366" s="57"/>
      <c r="N366" s="57"/>
      <c r="O366" s="57"/>
      <c r="P366" s="57"/>
      <c r="Q366" s="57"/>
      <c r="R366" s="58"/>
    </row>
  </sheetData>
  <sheetProtection algorithmName="SHA-512" hashValue="Y5QhxkI9Gc3QWmnITuGO9fYV7V7Dk91lKQqnPEgS30Ugzf6938dBRDKPlQ8wHonad1ALdfWeIi9UqOXyCkQkQQ==" saltValue="aiOUHKc9MtDPPeC5MXrMz+NuCkFaxIUs9l/ce47PK4SkfrPTuUyPQ7QaXlAatab07DrJNkwFxDU52UPmOhizdA==" spinCount="10" sheet="1" objects="1" scenarios="1" formatColumns="0" formatRows="0"/>
  <mergeCells count="371">
    <mergeCell ref="F331:I331"/>
    <mergeCell ref="L331:M331"/>
    <mergeCell ref="N331:Q331"/>
    <mergeCell ref="F332:I332"/>
    <mergeCell ref="F333:I333"/>
    <mergeCell ref="F334:I334"/>
    <mergeCell ref="F335:I335"/>
    <mergeCell ref="N330:Q330"/>
    <mergeCell ref="F321:I321"/>
    <mergeCell ref="F322:I322"/>
    <mergeCell ref="F323:I323"/>
    <mergeCell ref="F324:I324"/>
    <mergeCell ref="F325:I325"/>
    <mergeCell ref="L325:M325"/>
    <mergeCell ref="N325:Q325"/>
    <mergeCell ref="F326:I326"/>
    <mergeCell ref="F329:I329"/>
    <mergeCell ref="F327:I327"/>
    <mergeCell ref="F328:I328"/>
    <mergeCell ref="F314:I314"/>
    <mergeCell ref="F315:I315"/>
    <mergeCell ref="F316:I316"/>
    <mergeCell ref="F317:I317"/>
    <mergeCell ref="F320:I320"/>
    <mergeCell ref="F318:I318"/>
    <mergeCell ref="F319:I319"/>
    <mergeCell ref="L320:M320"/>
    <mergeCell ref="N320:Q320"/>
    <mergeCell ref="F307:I307"/>
    <mergeCell ref="F308:I308"/>
    <mergeCell ref="F309:I309"/>
    <mergeCell ref="F310:I310"/>
    <mergeCell ref="F311:I311"/>
    <mergeCell ref="L311:M311"/>
    <mergeCell ref="N311:Q311"/>
    <mergeCell ref="F312:I312"/>
    <mergeCell ref="F313:I313"/>
    <mergeCell ref="F298:I298"/>
    <mergeCell ref="F299:I299"/>
    <mergeCell ref="F300:I300"/>
    <mergeCell ref="F301:I301"/>
    <mergeCell ref="F302:I302"/>
    <mergeCell ref="F303:I303"/>
    <mergeCell ref="F304:I304"/>
    <mergeCell ref="F305:I305"/>
    <mergeCell ref="F306:I306"/>
    <mergeCell ref="F289:I289"/>
    <mergeCell ref="F290:I290"/>
    <mergeCell ref="F291:I291"/>
    <mergeCell ref="F292:I292"/>
    <mergeCell ref="F293:I293"/>
    <mergeCell ref="F296:I296"/>
    <mergeCell ref="F294:I294"/>
    <mergeCell ref="F295:I295"/>
    <mergeCell ref="F297:I297"/>
    <mergeCell ref="F282:I282"/>
    <mergeCell ref="F283:I283"/>
    <mergeCell ref="F284:I284"/>
    <mergeCell ref="F285:I285"/>
    <mergeCell ref="F286:I286"/>
    <mergeCell ref="F287:I287"/>
    <mergeCell ref="L287:M287"/>
    <mergeCell ref="N287:Q287"/>
    <mergeCell ref="F288:I288"/>
    <mergeCell ref="F273:I273"/>
    <mergeCell ref="F274:I274"/>
    <mergeCell ref="F275:I275"/>
    <mergeCell ref="F276:I276"/>
    <mergeCell ref="F277:I277"/>
    <mergeCell ref="F278:I278"/>
    <mergeCell ref="F279:I279"/>
    <mergeCell ref="F280:I280"/>
    <mergeCell ref="F281:I281"/>
    <mergeCell ref="F264:I264"/>
    <mergeCell ref="F265:I265"/>
    <mergeCell ref="F266:I266"/>
    <mergeCell ref="F267:I267"/>
    <mergeCell ref="F270:I270"/>
    <mergeCell ref="F268:I268"/>
    <mergeCell ref="F269:I269"/>
    <mergeCell ref="F271:I271"/>
    <mergeCell ref="F272:I272"/>
    <mergeCell ref="F261:I261"/>
    <mergeCell ref="L258:M258"/>
    <mergeCell ref="N258:Q258"/>
    <mergeCell ref="F259:I259"/>
    <mergeCell ref="F260:I260"/>
    <mergeCell ref="F262:I262"/>
    <mergeCell ref="F263:I263"/>
    <mergeCell ref="L263:M263"/>
    <mergeCell ref="N263:Q263"/>
    <mergeCell ref="F252:I252"/>
    <mergeCell ref="L252:M252"/>
    <mergeCell ref="N252:Q252"/>
    <mergeCell ref="F253:I253"/>
    <mergeCell ref="F254:I254"/>
    <mergeCell ref="F255:I255"/>
    <mergeCell ref="F256:I256"/>
    <mergeCell ref="N257:Q257"/>
    <mergeCell ref="F258:I258"/>
    <mergeCell ref="F244:I244"/>
    <mergeCell ref="L244:M244"/>
    <mergeCell ref="N244:Q244"/>
    <mergeCell ref="F245:I245"/>
    <mergeCell ref="F246:I246"/>
    <mergeCell ref="F247:I247"/>
    <mergeCell ref="F248:I248"/>
    <mergeCell ref="F251:I251"/>
    <mergeCell ref="F249:I249"/>
    <mergeCell ref="F250:I250"/>
    <mergeCell ref="F234:I234"/>
    <mergeCell ref="L234:M234"/>
    <mergeCell ref="N234:Q234"/>
    <mergeCell ref="F235:I235"/>
    <mergeCell ref="F236:I236"/>
    <mergeCell ref="F237:I237"/>
    <mergeCell ref="N238:Q238"/>
    <mergeCell ref="F239:I239"/>
    <mergeCell ref="F243:I243"/>
    <mergeCell ref="L239:M239"/>
    <mergeCell ref="N239:Q239"/>
    <mergeCell ref="F240:I240"/>
    <mergeCell ref="F241:I241"/>
    <mergeCell ref="F242:I242"/>
    <mergeCell ref="F225:I225"/>
    <mergeCell ref="F226:I226"/>
    <mergeCell ref="F227:I227"/>
    <mergeCell ref="F228:I228"/>
    <mergeCell ref="F229:I229"/>
    <mergeCell ref="L229:M229"/>
    <mergeCell ref="N229:Q229"/>
    <mergeCell ref="F230:I230"/>
    <mergeCell ref="F233:I233"/>
    <mergeCell ref="F231:I231"/>
    <mergeCell ref="F232:I232"/>
    <mergeCell ref="F218:I218"/>
    <mergeCell ref="F219:I219"/>
    <mergeCell ref="L219:M219"/>
    <mergeCell ref="N219:Q219"/>
    <mergeCell ref="F220:I220"/>
    <mergeCell ref="F221:I221"/>
    <mergeCell ref="F224:I224"/>
    <mergeCell ref="F222:I222"/>
    <mergeCell ref="F223:I223"/>
    <mergeCell ref="L224:M224"/>
    <mergeCell ref="N224:Q224"/>
    <mergeCell ref="F207:I207"/>
    <mergeCell ref="F208:I208"/>
    <mergeCell ref="F209:I209"/>
    <mergeCell ref="L211:M211"/>
    <mergeCell ref="N211:Q211"/>
    <mergeCell ref="N210:Q210"/>
    <mergeCell ref="F211:I211"/>
    <mergeCell ref="F217:I217"/>
    <mergeCell ref="F212:I212"/>
    <mergeCell ref="F213:I213"/>
    <mergeCell ref="F214:I214"/>
    <mergeCell ref="F215:I215"/>
    <mergeCell ref="F216:I216"/>
    <mergeCell ref="F198:I198"/>
    <mergeCell ref="F199:I199"/>
    <mergeCell ref="F200:I200"/>
    <mergeCell ref="F201:I201"/>
    <mergeCell ref="F202:I202"/>
    <mergeCell ref="F203:I203"/>
    <mergeCell ref="L203:M203"/>
    <mergeCell ref="F206:I206"/>
    <mergeCell ref="N203:Q203"/>
    <mergeCell ref="F204:I204"/>
    <mergeCell ref="F205:I205"/>
    <mergeCell ref="F191:I191"/>
    <mergeCell ref="L192:M192"/>
    <mergeCell ref="N192:Q192"/>
    <mergeCell ref="F192:I192"/>
    <mergeCell ref="F195:I195"/>
    <mergeCell ref="F193:I193"/>
    <mergeCell ref="F194:I194"/>
    <mergeCell ref="F196:I196"/>
    <mergeCell ref="F197:I197"/>
    <mergeCell ref="F186:I186"/>
    <mergeCell ref="F184:I184"/>
    <mergeCell ref="F185:I185"/>
    <mergeCell ref="L186:M186"/>
    <mergeCell ref="N186:Q186"/>
    <mergeCell ref="F187:I187"/>
    <mergeCell ref="F188:I188"/>
    <mergeCell ref="F189:I189"/>
    <mergeCell ref="F190:I190"/>
    <mergeCell ref="N175:Q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68:I168"/>
    <mergeCell ref="F169:I169"/>
    <mergeCell ref="F170:I170"/>
    <mergeCell ref="F171:I171"/>
    <mergeCell ref="F172:I172"/>
    <mergeCell ref="F175:I175"/>
    <mergeCell ref="F173:I173"/>
    <mergeCell ref="F174:I174"/>
    <mergeCell ref="L175:M175"/>
    <mergeCell ref="F159:I159"/>
    <mergeCell ref="F160:I160"/>
    <mergeCell ref="L160:M160"/>
    <mergeCell ref="N160:Q160"/>
    <mergeCell ref="F161:I161"/>
    <mergeCell ref="F167:I167"/>
    <mergeCell ref="F162:I162"/>
    <mergeCell ref="F163:I163"/>
    <mergeCell ref="F164:I164"/>
    <mergeCell ref="F165:I165"/>
    <mergeCell ref="F166:I166"/>
    <mergeCell ref="L166:M166"/>
    <mergeCell ref="N166:Q166"/>
    <mergeCell ref="F152:I152"/>
    <mergeCell ref="F153:I153"/>
    <mergeCell ref="F154:I154"/>
    <mergeCell ref="L154:M154"/>
    <mergeCell ref="N154:Q154"/>
    <mergeCell ref="F155:I155"/>
    <mergeCell ref="F156:I156"/>
    <mergeCell ref="F157:I157"/>
    <mergeCell ref="F158:I158"/>
    <mergeCell ref="F146:I146"/>
    <mergeCell ref="F145:I145"/>
    <mergeCell ref="F147:I147"/>
    <mergeCell ref="F148:I148"/>
    <mergeCell ref="L148:M148"/>
    <mergeCell ref="N148:Q148"/>
    <mergeCell ref="F149:I149"/>
    <mergeCell ref="F151:I151"/>
    <mergeCell ref="F150:I150"/>
    <mergeCell ref="F138:I138"/>
    <mergeCell ref="F139:I139"/>
    <mergeCell ref="F142:I142"/>
    <mergeCell ref="F140:I140"/>
    <mergeCell ref="F141:I141"/>
    <mergeCell ref="F143:I143"/>
    <mergeCell ref="L143:M143"/>
    <mergeCell ref="N143:Q143"/>
    <mergeCell ref="F144:I144"/>
    <mergeCell ref="F129:I129"/>
    <mergeCell ref="F130:I130"/>
    <mergeCell ref="F131:I131"/>
    <mergeCell ref="L131:M131"/>
    <mergeCell ref="N131:Q131"/>
    <mergeCell ref="F132:I132"/>
    <mergeCell ref="F133:I133"/>
    <mergeCell ref="F134:I134"/>
    <mergeCell ref="F137:I137"/>
    <mergeCell ref="F135:I135"/>
    <mergeCell ref="F136:I136"/>
    <mergeCell ref="L137:M137"/>
    <mergeCell ref="N137:Q137"/>
    <mergeCell ref="F122:I122"/>
    <mergeCell ref="L122:M122"/>
    <mergeCell ref="N122:Q122"/>
    <mergeCell ref="F123:I123"/>
    <mergeCell ref="F126:I126"/>
    <mergeCell ref="F124:I124"/>
    <mergeCell ref="F125:I125"/>
    <mergeCell ref="F127:I127"/>
    <mergeCell ref="F128:I128"/>
    <mergeCell ref="L117:M117"/>
    <mergeCell ref="N117:Q117"/>
    <mergeCell ref="N115:Q115"/>
    <mergeCell ref="N116:Q116"/>
    <mergeCell ref="F117:I117"/>
    <mergeCell ref="F120:I120"/>
    <mergeCell ref="F118:I118"/>
    <mergeCell ref="F119:I119"/>
    <mergeCell ref="F121:I121"/>
    <mergeCell ref="C104:Q104"/>
    <mergeCell ref="F106:P106"/>
    <mergeCell ref="F107:P107"/>
    <mergeCell ref="M109:P109"/>
    <mergeCell ref="M111:Q111"/>
    <mergeCell ref="M112:Q112"/>
    <mergeCell ref="F114:I114"/>
    <mergeCell ref="L114:M114"/>
    <mergeCell ref="N114:Q114"/>
    <mergeCell ref="N88:Q88"/>
    <mergeCell ref="N89:Q89"/>
    <mergeCell ref="N90:Q90"/>
    <mergeCell ref="N91:Q91"/>
    <mergeCell ref="N92:Q92"/>
    <mergeCell ref="N93:Q93"/>
    <mergeCell ref="N94:Q94"/>
    <mergeCell ref="N96:Q96"/>
    <mergeCell ref="L98:Q98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O17:P17"/>
    <mergeCell ref="O18:P18"/>
    <mergeCell ref="O20:P20"/>
    <mergeCell ref="O21:P21"/>
    <mergeCell ref="E24:L24"/>
    <mergeCell ref="H1:K1"/>
    <mergeCell ref="S2:AC2"/>
    <mergeCell ref="M27:P27"/>
    <mergeCell ref="M30:P30"/>
    <mergeCell ref="M28:P28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N336:Q336"/>
    <mergeCell ref="F346:I346"/>
    <mergeCell ref="F349:I349"/>
    <mergeCell ref="F347:I347"/>
    <mergeCell ref="F348:I348"/>
    <mergeCell ref="F350:I350"/>
    <mergeCell ref="F351:I351"/>
    <mergeCell ref="F352:I352"/>
    <mergeCell ref="F353:I353"/>
    <mergeCell ref="F364:I364"/>
    <mergeCell ref="F365:I365"/>
    <mergeCell ref="F337:I337"/>
    <mergeCell ref="F340:I340"/>
    <mergeCell ref="L337:M337"/>
    <mergeCell ref="N337:Q337"/>
    <mergeCell ref="F338:I338"/>
    <mergeCell ref="F339:I339"/>
    <mergeCell ref="F341:I341"/>
    <mergeCell ref="F342:I342"/>
    <mergeCell ref="F343:I343"/>
    <mergeCell ref="F344:I344"/>
    <mergeCell ref="L344:M344"/>
    <mergeCell ref="N344:Q344"/>
    <mergeCell ref="F345:I345"/>
    <mergeCell ref="F354:I354"/>
    <mergeCell ref="F355:I355"/>
    <mergeCell ref="L355:M355"/>
    <mergeCell ref="N355:Q355"/>
    <mergeCell ref="F356:I356"/>
    <mergeCell ref="F360:I360"/>
    <mergeCell ref="F357:I357"/>
    <mergeCell ref="F358:I358"/>
    <mergeCell ref="F359:I359"/>
    <mergeCell ref="F361:I361"/>
    <mergeCell ref="L361:M361"/>
    <mergeCell ref="N361:Q361"/>
    <mergeCell ref="F362:I362"/>
    <mergeCell ref="F363:I363"/>
  </mergeCell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14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47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2"/>
      <c r="C1" s="12"/>
      <c r="D1" s="13" t="s">
        <v>1</v>
      </c>
      <c r="E1" s="12"/>
      <c r="F1" s="14" t="s">
        <v>107</v>
      </c>
      <c r="G1" s="14"/>
      <c r="H1" s="227" t="s">
        <v>108</v>
      </c>
      <c r="I1" s="227"/>
      <c r="J1" s="227"/>
      <c r="K1" s="227"/>
      <c r="L1" s="14" t="s">
        <v>109</v>
      </c>
      <c r="M1" s="12"/>
      <c r="N1" s="12"/>
      <c r="O1" s="13" t="s">
        <v>110</v>
      </c>
      <c r="P1" s="12"/>
      <c r="Q1" s="12"/>
      <c r="R1" s="12"/>
      <c r="S1" s="14" t="s">
        <v>111</v>
      </c>
      <c r="T1" s="14"/>
      <c r="U1" s="108"/>
      <c r="V1" s="108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76" t="s">
        <v>7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S2" s="183" t="s">
        <v>8</v>
      </c>
      <c r="T2" s="184"/>
      <c r="U2" s="184"/>
      <c r="V2" s="184"/>
      <c r="W2" s="184"/>
      <c r="X2" s="184"/>
      <c r="Y2" s="184"/>
      <c r="Z2" s="184"/>
      <c r="AA2" s="184"/>
      <c r="AB2" s="184"/>
      <c r="AC2" s="184"/>
      <c r="AT2" s="19" t="s">
        <v>84</v>
      </c>
      <c r="AZ2" s="109" t="s">
        <v>112</v>
      </c>
      <c r="BA2" s="109" t="s">
        <v>112</v>
      </c>
      <c r="BB2" s="109" t="s">
        <v>19</v>
      </c>
      <c r="BC2" s="109" t="s">
        <v>519</v>
      </c>
      <c r="BD2" s="109" t="s">
        <v>114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115</v>
      </c>
      <c r="AZ3" s="109" t="s">
        <v>211</v>
      </c>
      <c r="BA3" s="109" t="s">
        <v>211</v>
      </c>
      <c r="BB3" s="109" t="s">
        <v>19</v>
      </c>
      <c r="BC3" s="109" t="s">
        <v>520</v>
      </c>
      <c r="BD3" s="109" t="s">
        <v>114</v>
      </c>
    </row>
    <row r="4" spans="1:66" ht="36.950000000000003" customHeight="1">
      <c r="B4" s="23"/>
      <c r="C4" s="178" t="s">
        <v>118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24"/>
      <c r="T4" s="18" t="s">
        <v>13</v>
      </c>
      <c r="AT4" s="19" t="s">
        <v>6</v>
      </c>
      <c r="AZ4" s="109" t="s">
        <v>521</v>
      </c>
      <c r="BA4" s="109" t="s">
        <v>521</v>
      </c>
      <c r="BB4" s="109" t="s">
        <v>19</v>
      </c>
      <c r="BC4" s="109" t="s">
        <v>522</v>
      </c>
      <c r="BD4" s="109" t="s">
        <v>114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  <c r="AZ5" s="109" t="s">
        <v>116</v>
      </c>
      <c r="BA5" s="109" t="s">
        <v>116</v>
      </c>
      <c r="BB5" s="109" t="s">
        <v>19</v>
      </c>
      <c r="BC5" s="109" t="s">
        <v>523</v>
      </c>
      <c r="BD5" s="109" t="s">
        <v>114</v>
      </c>
    </row>
    <row r="6" spans="1:66" ht="25.35" customHeight="1">
      <c r="B6" s="23"/>
      <c r="C6" s="25"/>
      <c r="D6" s="29" t="s">
        <v>16</v>
      </c>
      <c r="E6" s="25"/>
      <c r="F6" s="223" t="str">
        <f>'Rekapitulace stavby'!K6</f>
        <v>Pardubice - Černá za Bory malá okružní křižovatka silnic II/322 a III/2983</v>
      </c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5"/>
      <c r="R6" s="24"/>
      <c r="AZ6" s="109" t="s">
        <v>119</v>
      </c>
      <c r="BA6" s="109" t="s">
        <v>119</v>
      </c>
      <c r="BB6" s="109" t="s">
        <v>19</v>
      </c>
      <c r="BC6" s="109" t="s">
        <v>524</v>
      </c>
      <c r="BD6" s="109" t="s">
        <v>114</v>
      </c>
    </row>
    <row r="7" spans="1:66" s="1" customFormat="1" ht="32.85" customHeight="1">
      <c r="B7" s="32"/>
      <c r="C7" s="33"/>
      <c r="D7" s="28" t="s">
        <v>123</v>
      </c>
      <c r="E7" s="33"/>
      <c r="F7" s="182" t="s">
        <v>525</v>
      </c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33"/>
      <c r="R7" s="34"/>
      <c r="AZ7" s="109" t="s">
        <v>272</v>
      </c>
      <c r="BA7" s="109" t="s">
        <v>272</v>
      </c>
      <c r="BB7" s="109" t="s">
        <v>19</v>
      </c>
      <c r="BC7" s="109" t="s">
        <v>526</v>
      </c>
      <c r="BD7" s="109" t="s">
        <v>114</v>
      </c>
    </row>
    <row r="8" spans="1:66" s="1" customFormat="1" ht="14.45" customHeight="1">
      <c r="B8" s="32"/>
      <c r="C8" s="33"/>
      <c r="D8" s="29" t="s">
        <v>18</v>
      </c>
      <c r="E8" s="33"/>
      <c r="F8" s="27" t="s">
        <v>19</v>
      </c>
      <c r="G8" s="33"/>
      <c r="H8" s="33"/>
      <c r="I8" s="33"/>
      <c r="J8" s="33"/>
      <c r="K8" s="33"/>
      <c r="L8" s="33"/>
      <c r="M8" s="29" t="s">
        <v>20</v>
      </c>
      <c r="N8" s="33"/>
      <c r="O8" s="27" t="s">
        <v>19</v>
      </c>
      <c r="P8" s="33"/>
      <c r="Q8" s="33"/>
      <c r="R8" s="34"/>
      <c r="AZ8" s="109" t="s">
        <v>197</v>
      </c>
      <c r="BA8" s="109" t="s">
        <v>197</v>
      </c>
      <c r="BB8" s="109" t="s">
        <v>19</v>
      </c>
      <c r="BC8" s="109" t="s">
        <v>527</v>
      </c>
      <c r="BD8" s="109" t="s">
        <v>114</v>
      </c>
    </row>
    <row r="9" spans="1:66" s="1" customFormat="1" ht="14.45" customHeight="1">
      <c r="B9" s="32"/>
      <c r="C9" s="33"/>
      <c r="D9" s="29" t="s">
        <v>21</v>
      </c>
      <c r="E9" s="33"/>
      <c r="F9" s="27" t="s">
        <v>22</v>
      </c>
      <c r="G9" s="33"/>
      <c r="H9" s="33"/>
      <c r="I9" s="33"/>
      <c r="J9" s="33"/>
      <c r="K9" s="33"/>
      <c r="L9" s="33"/>
      <c r="M9" s="29" t="s">
        <v>23</v>
      </c>
      <c r="N9" s="33"/>
      <c r="O9" s="226" t="str">
        <f>'Rekapitulace stavby'!AN8</f>
        <v>19. 11. 2018</v>
      </c>
      <c r="P9" s="226"/>
      <c r="Q9" s="33"/>
      <c r="R9" s="34"/>
      <c r="AZ9" s="109" t="s">
        <v>528</v>
      </c>
      <c r="BA9" s="109" t="s">
        <v>528</v>
      </c>
      <c r="BB9" s="109" t="s">
        <v>19</v>
      </c>
      <c r="BC9" s="109" t="s">
        <v>529</v>
      </c>
      <c r="BD9" s="109" t="s">
        <v>114</v>
      </c>
    </row>
    <row r="10" spans="1:66" s="1" customFormat="1" ht="10.9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  <c r="AZ10" s="109" t="s">
        <v>127</v>
      </c>
      <c r="BA10" s="109" t="s">
        <v>127</v>
      </c>
      <c r="BB10" s="109" t="s">
        <v>19</v>
      </c>
      <c r="BC10" s="109" t="s">
        <v>530</v>
      </c>
      <c r="BD10" s="109" t="s">
        <v>114</v>
      </c>
    </row>
    <row r="11" spans="1:66" s="1" customFormat="1" ht="14.45" customHeight="1">
      <c r="B11" s="32"/>
      <c r="C11" s="33"/>
      <c r="D11" s="29" t="s">
        <v>25</v>
      </c>
      <c r="E11" s="33"/>
      <c r="F11" s="33"/>
      <c r="G11" s="33"/>
      <c r="H11" s="33"/>
      <c r="I11" s="33"/>
      <c r="J11" s="33"/>
      <c r="K11" s="33"/>
      <c r="L11" s="33"/>
      <c r="M11" s="29" t="s">
        <v>26</v>
      </c>
      <c r="N11" s="33"/>
      <c r="O11" s="180" t="str">
        <f>IF('Rekapitulace stavby'!AN10="","",'Rekapitulace stavby'!AN10)</f>
        <v/>
      </c>
      <c r="P11" s="180"/>
      <c r="Q11" s="33"/>
      <c r="R11" s="34"/>
      <c r="AZ11" s="109" t="s">
        <v>408</v>
      </c>
      <c r="BA11" s="109" t="s">
        <v>408</v>
      </c>
      <c r="BB11" s="109" t="s">
        <v>19</v>
      </c>
      <c r="BC11" s="109" t="s">
        <v>531</v>
      </c>
      <c r="BD11" s="109" t="s">
        <v>114</v>
      </c>
    </row>
    <row r="12" spans="1:66" s="1" customFormat="1" ht="18" customHeight="1">
      <c r="B12" s="32"/>
      <c r="C12" s="33"/>
      <c r="D12" s="33"/>
      <c r="E12" s="27" t="str">
        <f>IF('Rekapitulace stavby'!E11="","",'Rekapitulace stavby'!E11)</f>
        <v xml:space="preserve"> </v>
      </c>
      <c r="F12" s="33"/>
      <c r="G12" s="33"/>
      <c r="H12" s="33"/>
      <c r="I12" s="33"/>
      <c r="J12" s="33"/>
      <c r="K12" s="33"/>
      <c r="L12" s="33"/>
      <c r="M12" s="29" t="s">
        <v>27</v>
      </c>
      <c r="N12" s="33"/>
      <c r="O12" s="180" t="str">
        <f>IF('Rekapitulace stavby'!AN11="","",'Rekapitulace stavby'!AN11)</f>
        <v/>
      </c>
      <c r="P12" s="180"/>
      <c r="Q12" s="33"/>
      <c r="R12" s="34"/>
      <c r="AZ12" s="109" t="s">
        <v>129</v>
      </c>
      <c r="BA12" s="109" t="s">
        <v>129</v>
      </c>
      <c r="BB12" s="109" t="s">
        <v>19</v>
      </c>
      <c r="BC12" s="109" t="s">
        <v>530</v>
      </c>
      <c r="BD12" s="109" t="s">
        <v>114</v>
      </c>
    </row>
    <row r="13" spans="1:66" s="1" customFormat="1" ht="6.95" customHeight="1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  <c r="AZ13" s="109" t="s">
        <v>463</v>
      </c>
      <c r="BA13" s="109" t="s">
        <v>463</v>
      </c>
      <c r="BB13" s="109" t="s">
        <v>19</v>
      </c>
      <c r="BC13" s="109" t="s">
        <v>531</v>
      </c>
      <c r="BD13" s="109" t="s">
        <v>114</v>
      </c>
    </row>
    <row r="14" spans="1:66" s="1" customFormat="1" ht="14.45" customHeight="1">
      <c r="B14" s="32"/>
      <c r="C14" s="33"/>
      <c r="D14" s="29" t="s">
        <v>28</v>
      </c>
      <c r="E14" s="33"/>
      <c r="F14" s="33"/>
      <c r="G14" s="33"/>
      <c r="H14" s="33"/>
      <c r="I14" s="33"/>
      <c r="J14" s="33"/>
      <c r="K14" s="33"/>
      <c r="L14" s="33"/>
      <c r="M14" s="29" t="s">
        <v>26</v>
      </c>
      <c r="N14" s="33"/>
      <c r="O14" s="180" t="str">
        <f>IF('Rekapitulace stavby'!AN13="","",'Rekapitulace stavby'!AN13)</f>
        <v/>
      </c>
      <c r="P14" s="180"/>
      <c r="Q14" s="33"/>
      <c r="R14" s="34"/>
      <c r="AZ14" s="109" t="s">
        <v>372</v>
      </c>
      <c r="BA14" s="109" t="s">
        <v>372</v>
      </c>
      <c r="BB14" s="109" t="s">
        <v>19</v>
      </c>
      <c r="BC14" s="109" t="s">
        <v>532</v>
      </c>
      <c r="BD14" s="109" t="s">
        <v>114</v>
      </c>
    </row>
    <row r="15" spans="1:66" s="1" customFormat="1" ht="18" customHeight="1">
      <c r="B15" s="32"/>
      <c r="C15" s="33"/>
      <c r="D15" s="33"/>
      <c r="E15" s="27" t="str">
        <f>IF('Rekapitulace stavby'!E14="","",'Rekapitulace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27</v>
      </c>
      <c r="N15" s="33"/>
      <c r="O15" s="180" t="str">
        <f>IF('Rekapitulace stavby'!AN14="","",'Rekapitulace stavby'!AN14)</f>
        <v/>
      </c>
      <c r="P15" s="180"/>
      <c r="Q15" s="33"/>
      <c r="R15" s="34"/>
      <c r="AZ15" s="109" t="s">
        <v>533</v>
      </c>
      <c r="BA15" s="109" t="s">
        <v>533</v>
      </c>
      <c r="BB15" s="109" t="s">
        <v>19</v>
      </c>
      <c r="BC15" s="109" t="s">
        <v>534</v>
      </c>
      <c r="BD15" s="109" t="s">
        <v>114</v>
      </c>
    </row>
    <row r="16" spans="1:66" s="1" customFormat="1" ht="6.95" customHeight="1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  <c r="AZ16" s="109" t="s">
        <v>363</v>
      </c>
      <c r="BA16" s="109" t="s">
        <v>363</v>
      </c>
      <c r="BB16" s="109" t="s">
        <v>19</v>
      </c>
      <c r="BC16" s="109" t="s">
        <v>535</v>
      </c>
      <c r="BD16" s="109" t="s">
        <v>114</v>
      </c>
    </row>
    <row r="17" spans="2:56" s="1" customFormat="1" ht="14.45" customHeight="1">
      <c r="B17" s="32"/>
      <c r="C17" s="33"/>
      <c r="D17" s="29" t="s">
        <v>29</v>
      </c>
      <c r="E17" s="33"/>
      <c r="F17" s="33"/>
      <c r="G17" s="33"/>
      <c r="H17" s="33"/>
      <c r="I17" s="33"/>
      <c r="J17" s="33"/>
      <c r="K17" s="33"/>
      <c r="L17" s="33"/>
      <c r="M17" s="29" t="s">
        <v>26</v>
      </c>
      <c r="N17" s="33"/>
      <c r="O17" s="180" t="str">
        <f>IF('Rekapitulace stavby'!AN16="","",'Rekapitulace stavby'!AN16)</f>
        <v/>
      </c>
      <c r="P17" s="180"/>
      <c r="Q17" s="33"/>
      <c r="R17" s="34"/>
      <c r="AZ17" s="109" t="s">
        <v>159</v>
      </c>
      <c r="BA17" s="109" t="s">
        <v>159</v>
      </c>
      <c r="BB17" s="109" t="s">
        <v>19</v>
      </c>
      <c r="BC17" s="109" t="s">
        <v>536</v>
      </c>
      <c r="BD17" s="109" t="s">
        <v>114</v>
      </c>
    </row>
    <row r="18" spans="2:56" s="1" customFormat="1" ht="18" customHeight="1">
      <c r="B18" s="32"/>
      <c r="C18" s="33"/>
      <c r="D18" s="33"/>
      <c r="E18" s="27" t="str">
        <f>IF('Rekapitulace stavby'!E17="","",'Rekapitulace stavby'!E17)</f>
        <v xml:space="preserve"> </v>
      </c>
      <c r="F18" s="33"/>
      <c r="G18" s="33"/>
      <c r="H18" s="33"/>
      <c r="I18" s="33"/>
      <c r="J18" s="33"/>
      <c r="K18" s="33"/>
      <c r="L18" s="33"/>
      <c r="M18" s="29" t="s">
        <v>27</v>
      </c>
      <c r="N18" s="33"/>
      <c r="O18" s="180" t="str">
        <f>IF('Rekapitulace stavby'!AN17="","",'Rekapitulace stavby'!AN17)</f>
        <v/>
      </c>
      <c r="P18" s="180"/>
      <c r="Q18" s="33"/>
      <c r="R18" s="34"/>
      <c r="AZ18" s="109" t="s">
        <v>484</v>
      </c>
      <c r="BA18" s="109" t="s">
        <v>484</v>
      </c>
      <c r="BB18" s="109" t="s">
        <v>19</v>
      </c>
      <c r="BC18" s="109" t="s">
        <v>537</v>
      </c>
      <c r="BD18" s="109" t="s">
        <v>114</v>
      </c>
    </row>
    <row r="19" spans="2:56" s="1" customFormat="1" ht="6.95" customHeight="1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  <c r="AZ19" s="109" t="s">
        <v>538</v>
      </c>
      <c r="BA19" s="109" t="s">
        <v>538</v>
      </c>
      <c r="BB19" s="109" t="s">
        <v>19</v>
      </c>
      <c r="BC19" s="109" t="s">
        <v>539</v>
      </c>
      <c r="BD19" s="109" t="s">
        <v>114</v>
      </c>
    </row>
    <row r="20" spans="2:56" s="1" customFormat="1" ht="14.45" customHeight="1">
      <c r="B20" s="32"/>
      <c r="C20" s="33"/>
      <c r="D20" s="29" t="s">
        <v>31</v>
      </c>
      <c r="E20" s="33"/>
      <c r="F20" s="33"/>
      <c r="G20" s="33"/>
      <c r="H20" s="33"/>
      <c r="I20" s="33"/>
      <c r="J20" s="33"/>
      <c r="K20" s="33"/>
      <c r="L20" s="33"/>
      <c r="M20" s="29" t="s">
        <v>26</v>
      </c>
      <c r="N20" s="33"/>
      <c r="O20" s="180" t="str">
        <f>IF('Rekapitulace stavby'!AN19="","",'Rekapitulace stavby'!AN19)</f>
        <v/>
      </c>
      <c r="P20" s="180"/>
      <c r="Q20" s="33"/>
      <c r="R20" s="34"/>
      <c r="AZ20" s="109" t="s">
        <v>540</v>
      </c>
      <c r="BA20" s="109" t="s">
        <v>540</v>
      </c>
      <c r="BB20" s="109" t="s">
        <v>19</v>
      </c>
      <c r="BC20" s="109" t="s">
        <v>287</v>
      </c>
      <c r="BD20" s="109" t="s">
        <v>114</v>
      </c>
    </row>
    <row r="21" spans="2:56" s="1" customFormat="1" ht="18" customHeight="1">
      <c r="B21" s="32"/>
      <c r="C21" s="33"/>
      <c r="D21" s="33"/>
      <c r="E21" s="27" t="str">
        <f>IF('Rekapitulace stavby'!E20="","",'Rekapitulace stavby'!E20)</f>
        <v xml:space="preserve"> </v>
      </c>
      <c r="F21" s="33"/>
      <c r="G21" s="33"/>
      <c r="H21" s="33"/>
      <c r="I21" s="33"/>
      <c r="J21" s="33"/>
      <c r="K21" s="33"/>
      <c r="L21" s="33"/>
      <c r="M21" s="29" t="s">
        <v>27</v>
      </c>
      <c r="N21" s="33"/>
      <c r="O21" s="180" t="str">
        <f>IF('Rekapitulace stavby'!AN20="","",'Rekapitulace stavby'!AN20)</f>
        <v/>
      </c>
      <c r="P21" s="180"/>
      <c r="Q21" s="33"/>
      <c r="R21" s="34"/>
      <c r="AZ21" s="109" t="s">
        <v>541</v>
      </c>
      <c r="BA21" s="109" t="s">
        <v>541</v>
      </c>
      <c r="BB21" s="109" t="s">
        <v>19</v>
      </c>
      <c r="BC21" s="109" t="s">
        <v>351</v>
      </c>
      <c r="BD21" s="109" t="s">
        <v>114</v>
      </c>
    </row>
    <row r="22" spans="2:56" s="1" customFormat="1" ht="6.95" customHeight="1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  <c r="AZ22" s="109" t="s">
        <v>542</v>
      </c>
      <c r="BA22" s="109" t="s">
        <v>542</v>
      </c>
      <c r="BB22" s="109" t="s">
        <v>19</v>
      </c>
      <c r="BC22" s="109" t="s">
        <v>11</v>
      </c>
      <c r="BD22" s="109" t="s">
        <v>114</v>
      </c>
    </row>
    <row r="23" spans="2:56" s="1" customFormat="1" ht="14.45" customHeight="1">
      <c r="B23" s="32"/>
      <c r="C23" s="33"/>
      <c r="D23" s="29" t="s">
        <v>32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  <c r="AZ23" s="109" t="s">
        <v>543</v>
      </c>
      <c r="BA23" s="109" t="s">
        <v>543</v>
      </c>
      <c r="BB23" s="109" t="s">
        <v>19</v>
      </c>
      <c r="BC23" s="109" t="s">
        <v>544</v>
      </c>
      <c r="BD23" s="109" t="s">
        <v>114</v>
      </c>
    </row>
    <row r="24" spans="2:56" s="1" customFormat="1" ht="16.5" customHeight="1">
      <c r="B24" s="32"/>
      <c r="C24" s="33"/>
      <c r="D24" s="33"/>
      <c r="E24" s="188" t="s">
        <v>19</v>
      </c>
      <c r="F24" s="188"/>
      <c r="G24" s="188"/>
      <c r="H24" s="188"/>
      <c r="I24" s="188"/>
      <c r="J24" s="188"/>
      <c r="K24" s="188"/>
      <c r="L24" s="188"/>
      <c r="M24" s="33"/>
      <c r="N24" s="33"/>
      <c r="O24" s="33"/>
      <c r="P24" s="33"/>
      <c r="Q24" s="33"/>
      <c r="R24" s="34"/>
      <c r="AZ24" s="109" t="s">
        <v>545</v>
      </c>
      <c r="BA24" s="109" t="s">
        <v>545</v>
      </c>
      <c r="BB24" s="109" t="s">
        <v>19</v>
      </c>
      <c r="BC24" s="109" t="s">
        <v>114</v>
      </c>
      <c r="BD24" s="109" t="s">
        <v>114</v>
      </c>
    </row>
    <row r="25" spans="2:56" s="1" customFormat="1" ht="6.95" customHeigh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  <c r="AZ25" s="109" t="s">
        <v>546</v>
      </c>
      <c r="BA25" s="109" t="s">
        <v>546</v>
      </c>
      <c r="BB25" s="109" t="s">
        <v>19</v>
      </c>
      <c r="BC25" s="109" t="s">
        <v>130</v>
      </c>
      <c r="BD25" s="109" t="s">
        <v>114</v>
      </c>
    </row>
    <row r="26" spans="2:56" s="1" customFormat="1" ht="6.95" customHeight="1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  <c r="AZ26" s="109" t="s">
        <v>547</v>
      </c>
      <c r="BA26" s="109" t="s">
        <v>547</v>
      </c>
      <c r="BB26" s="109" t="s">
        <v>19</v>
      </c>
      <c r="BC26" s="109" t="s">
        <v>130</v>
      </c>
      <c r="BD26" s="109" t="s">
        <v>114</v>
      </c>
    </row>
    <row r="27" spans="2:56" s="1" customFormat="1" ht="14.45" customHeight="1">
      <c r="B27" s="32"/>
      <c r="C27" s="33"/>
      <c r="D27" s="110" t="s">
        <v>149</v>
      </c>
      <c r="E27" s="33"/>
      <c r="F27" s="33"/>
      <c r="G27" s="33"/>
      <c r="H27" s="33"/>
      <c r="I27" s="33"/>
      <c r="J27" s="33"/>
      <c r="K27" s="33"/>
      <c r="L27" s="33"/>
      <c r="M27" s="189">
        <f>N88</f>
        <v>0</v>
      </c>
      <c r="N27" s="189"/>
      <c r="O27" s="189"/>
      <c r="P27" s="189"/>
      <c r="Q27" s="33"/>
      <c r="R27" s="34"/>
      <c r="AZ27" s="109" t="s">
        <v>548</v>
      </c>
      <c r="BA27" s="109" t="s">
        <v>548</v>
      </c>
      <c r="BB27" s="109" t="s">
        <v>19</v>
      </c>
      <c r="BC27" s="109" t="s">
        <v>130</v>
      </c>
      <c r="BD27" s="109" t="s">
        <v>114</v>
      </c>
    </row>
    <row r="28" spans="2:56" s="1" customFormat="1" ht="14.45" customHeight="1">
      <c r="B28" s="32"/>
      <c r="C28" s="33"/>
      <c r="D28" s="31" t="s">
        <v>151</v>
      </c>
      <c r="E28" s="33"/>
      <c r="F28" s="33"/>
      <c r="G28" s="33"/>
      <c r="H28" s="33"/>
      <c r="I28" s="33"/>
      <c r="J28" s="33"/>
      <c r="K28" s="33"/>
      <c r="L28" s="33"/>
      <c r="M28" s="189">
        <f>N95</f>
        <v>0</v>
      </c>
      <c r="N28" s="189"/>
      <c r="O28" s="189"/>
      <c r="P28" s="189"/>
      <c r="Q28" s="33"/>
      <c r="R28" s="34"/>
      <c r="AZ28" s="109" t="s">
        <v>549</v>
      </c>
      <c r="BA28" s="109" t="s">
        <v>549</v>
      </c>
      <c r="BB28" s="109" t="s">
        <v>19</v>
      </c>
      <c r="BC28" s="109" t="s">
        <v>114</v>
      </c>
      <c r="BD28" s="109" t="s">
        <v>114</v>
      </c>
    </row>
    <row r="29" spans="2:56" s="1" customFormat="1" ht="6.95" customHeight="1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  <c r="AZ29" s="109" t="s">
        <v>550</v>
      </c>
      <c r="BA29" s="109" t="s">
        <v>550</v>
      </c>
      <c r="BB29" s="109" t="s">
        <v>19</v>
      </c>
      <c r="BC29" s="109" t="s">
        <v>80</v>
      </c>
      <c r="BD29" s="109" t="s">
        <v>114</v>
      </c>
    </row>
    <row r="30" spans="2:56" s="1" customFormat="1" ht="25.35" customHeight="1">
      <c r="B30" s="32"/>
      <c r="C30" s="33"/>
      <c r="D30" s="111" t="s">
        <v>35</v>
      </c>
      <c r="E30" s="33"/>
      <c r="F30" s="33"/>
      <c r="G30" s="33"/>
      <c r="H30" s="33"/>
      <c r="I30" s="33"/>
      <c r="J30" s="33"/>
      <c r="K30" s="33"/>
      <c r="L30" s="33"/>
      <c r="M30" s="228">
        <f>ROUND(M27+M28,2)</f>
        <v>0</v>
      </c>
      <c r="N30" s="225"/>
      <c r="O30" s="225"/>
      <c r="P30" s="225"/>
      <c r="Q30" s="33"/>
      <c r="R30" s="34"/>
      <c r="AZ30" s="109" t="s">
        <v>551</v>
      </c>
      <c r="BA30" s="109" t="s">
        <v>551</v>
      </c>
      <c r="BB30" s="109" t="s">
        <v>19</v>
      </c>
      <c r="BC30" s="109" t="s">
        <v>114</v>
      </c>
      <c r="BD30" s="109" t="s">
        <v>114</v>
      </c>
    </row>
    <row r="31" spans="2:56" s="1" customFormat="1" ht="6.95" customHeight="1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  <c r="AZ31" s="109" t="s">
        <v>552</v>
      </c>
      <c r="BA31" s="109" t="s">
        <v>552</v>
      </c>
      <c r="BB31" s="109" t="s">
        <v>19</v>
      </c>
      <c r="BC31" s="109" t="s">
        <v>130</v>
      </c>
      <c r="BD31" s="109" t="s">
        <v>114</v>
      </c>
    </row>
    <row r="32" spans="2:56" s="1" customFormat="1" ht="14.45" customHeight="1">
      <c r="B32" s="32"/>
      <c r="C32" s="33"/>
      <c r="D32" s="39" t="s">
        <v>36</v>
      </c>
      <c r="E32" s="39" t="s">
        <v>37</v>
      </c>
      <c r="F32" s="40">
        <v>0.21</v>
      </c>
      <c r="G32" s="112" t="s">
        <v>38</v>
      </c>
      <c r="H32" s="229">
        <f>ROUND((SUM(BE95:BE96)+SUM(BE114:BE478)), 2)</f>
        <v>0</v>
      </c>
      <c r="I32" s="225"/>
      <c r="J32" s="225"/>
      <c r="K32" s="33"/>
      <c r="L32" s="33"/>
      <c r="M32" s="229">
        <f>ROUND(ROUND((SUM(BE95:BE96)+SUM(BE114:BE478)), 2)*F32, 2)</f>
        <v>0</v>
      </c>
      <c r="N32" s="225"/>
      <c r="O32" s="225"/>
      <c r="P32" s="225"/>
      <c r="Q32" s="33"/>
      <c r="R32" s="34"/>
      <c r="AZ32" s="109" t="s">
        <v>553</v>
      </c>
      <c r="BA32" s="109" t="s">
        <v>553</v>
      </c>
      <c r="BB32" s="109" t="s">
        <v>19</v>
      </c>
      <c r="BC32" s="109" t="s">
        <v>130</v>
      </c>
      <c r="BD32" s="109" t="s">
        <v>114</v>
      </c>
    </row>
    <row r="33" spans="2:56" s="1" customFormat="1" ht="14.45" customHeight="1">
      <c r="B33" s="32"/>
      <c r="C33" s="33"/>
      <c r="D33" s="33"/>
      <c r="E33" s="39" t="s">
        <v>39</v>
      </c>
      <c r="F33" s="40">
        <v>0.15</v>
      </c>
      <c r="G33" s="112" t="s">
        <v>38</v>
      </c>
      <c r="H33" s="229">
        <f>ROUND((SUM(BF95:BF96)+SUM(BF114:BF478)), 2)</f>
        <v>0</v>
      </c>
      <c r="I33" s="225"/>
      <c r="J33" s="225"/>
      <c r="K33" s="33"/>
      <c r="L33" s="33"/>
      <c r="M33" s="229">
        <f>ROUND(ROUND((SUM(BF95:BF96)+SUM(BF114:BF478)), 2)*F33, 2)</f>
        <v>0</v>
      </c>
      <c r="N33" s="225"/>
      <c r="O33" s="225"/>
      <c r="P33" s="225"/>
      <c r="Q33" s="33"/>
      <c r="R33" s="34"/>
      <c r="AZ33" s="109" t="s">
        <v>554</v>
      </c>
      <c r="BA33" s="109" t="s">
        <v>554</v>
      </c>
      <c r="BB33" s="109" t="s">
        <v>19</v>
      </c>
      <c r="BC33" s="109" t="s">
        <v>130</v>
      </c>
      <c r="BD33" s="109" t="s">
        <v>114</v>
      </c>
    </row>
    <row r="34" spans="2:56" s="1" customFormat="1" ht="14.45" hidden="1" customHeight="1">
      <c r="B34" s="32"/>
      <c r="C34" s="33"/>
      <c r="D34" s="33"/>
      <c r="E34" s="39" t="s">
        <v>40</v>
      </c>
      <c r="F34" s="40">
        <v>0.21</v>
      </c>
      <c r="G34" s="112" t="s">
        <v>38</v>
      </c>
      <c r="H34" s="229">
        <f>ROUND((SUM(BG95:BG96)+SUM(BG114:BG478)), 2)</f>
        <v>0</v>
      </c>
      <c r="I34" s="225"/>
      <c r="J34" s="225"/>
      <c r="K34" s="33"/>
      <c r="L34" s="33"/>
      <c r="M34" s="229">
        <v>0</v>
      </c>
      <c r="N34" s="225"/>
      <c r="O34" s="225"/>
      <c r="P34" s="225"/>
      <c r="Q34" s="33"/>
      <c r="R34" s="34"/>
      <c r="AZ34" s="109" t="s">
        <v>555</v>
      </c>
      <c r="BA34" s="109" t="s">
        <v>555</v>
      </c>
      <c r="BB34" s="109" t="s">
        <v>19</v>
      </c>
      <c r="BC34" s="109" t="s">
        <v>130</v>
      </c>
      <c r="BD34" s="109" t="s">
        <v>114</v>
      </c>
    </row>
    <row r="35" spans="2:56" s="1" customFormat="1" ht="14.45" hidden="1" customHeight="1">
      <c r="B35" s="32"/>
      <c r="C35" s="33"/>
      <c r="D35" s="33"/>
      <c r="E35" s="39" t="s">
        <v>41</v>
      </c>
      <c r="F35" s="40">
        <v>0.15</v>
      </c>
      <c r="G35" s="112" t="s">
        <v>38</v>
      </c>
      <c r="H35" s="229">
        <f>ROUND((SUM(BH95:BH96)+SUM(BH114:BH478)), 2)</f>
        <v>0</v>
      </c>
      <c r="I35" s="225"/>
      <c r="J35" s="225"/>
      <c r="K35" s="33"/>
      <c r="L35" s="33"/>
      <c r="M35" s="229">
        <v>0</v>
      </c>
      <c r="N35" s="225"/>
      <c r="O35" s="225"/>
      <c r="P35" s="225"/>
      <c r="Q35" s="33"/>
      <c r="R35" s="34"/>
      <c r="AZ35" s="109" t="s">
        <v>556</v>
      </c>
      <c r="BA35" s="109" t="s">
        <v>556</v>
      </c>
      <c r="BB35" s="109" t="s">
        <v>19</v>
      </c>
      <c r="BC35" s="109" t="s">
        <v>114</v>
      </c>
      <c r="BD35" s="109" t="s">
        <v>114</v>
      </c>
    </row>
    <row r="36" spans="2:56" s="1" customFormat="1" ht="14.45" hidden="1" customHeight="1">
      <c r="B36" s="32"/>
      <c r="C36" s="33"/>
      <c r="D36" s="33"/>
      <c r="E36" s="39" t="s">
        <v>42</v>
      </c>
      <c r="F36" s="40">
        <v>0</v>
      </c>
      <c r="G36" s="112" t="s">
        <v>38</v>
      </c>
      <c r="H36" s="229">
        <f>ROUND((SUM(BI95:BI96)+SUM(BI114:BI478)), 2)</f>
        <v>0</v>
      </c>
      <c r="I36" s="225"/>
      <c r="J36" s="225"/>
      <c r="K36" s="33"/>
      <c r="L36" s="33"/>
      <c r="M36" s="229">
        <v>0</v>
      </c>
      <c r="N36" s="225"/>
      <c r="O36" s="225"/>
      <c r="P36" s="225"/>
      <c r="Q36" s="33"/>
      <c r="R36" s="34"/>
      <c r="AZ36" s="109" t="s">
        <v>557</v>
      </c>
      <c r="BA36" s="109" t="s">
        <v>557</v>
      </c>
      <c r="BB36" s="109" t="s">
        <v>19</v>
      </c>
      <c r="BC36" s="109" t="s">
        <v>114</v>
      </c>
      <c r="BD36" s="109" t="s">
        <v>114</v>
      </c>
    </row>
    <row r="37" spans="2:56" s="1" customFormat="1" ht="6.95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  <c r="AZ37" s="109" t="s">
        <v>558</v>
      </c>
      <c r="BA37" s="109" t="s">
        <v>558</v>
      </c>
      <c r="BB37" s="109" t="s">
        <v>19</v>
      </c>
      <c r="BC37" s="109" t="s">
        <v>536</v>
      </c>
      <c r="BD37" s="109" t="s">
        <v>114</v>
      </c>
    </row>
    <row r="38" spans="2:56" s="1" customFormat="1" ht="25.35" customHeight="1">
      <c r="B38" s="32"/>
      <c r="C38" s="107"/>
      <c r="D38" s="113" t="s">
        <v>43</v>
      </c>
      <c r="E38" s="76"/>
      <c r="F38" s="76"/>
      <c r="G38" s="114" t="s">
        <v>44</v>
      </c>
      <c r="H38" s="115" t="s">
        <v>45</v>
      </c>
      <c r="I38" s="76"/>
      <c r="J38" s="76"/>
      <c r="K38" s="76"/>
      <c r="L38" s="230">
        <f>SUM(M30:M36)</f>
        <v>0</v>
      </c>
      <c r="M38" s="230"/>
      <c r="N38" s="230"/>
      <c r="O38" s="230"/>
      <c r="P38" s="231"/>
      <c r="Q38" s="107"/>
      <c r="R38" s="34"/>
      <c r="AZ38" s="109" t="s">
        <v>559</v>
      </c>
      <c r="BA38" s="109" t="s">
        <v>559</v>
      </c>
      <c r="BB38" s="109" t="s">
        <v>19</v>
      </c>
      <c r="BC38" s="109" t="s">
        <v>537</v>
      </c>
      <c r="BD38" s="109" t="s">
        <v>114</v>
      </c>
    </row>
    <row r="39" spans="2:56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  <c r="AZ39" s="109" t="s">
        <v>560</v>
      </c>
      <c r="BA39" s="109" t="s">
        <v>560</v>
      </c>
      <c r="BB39" s="109" t="s">
        <v>19</v>
      </c>
      <c r="BC39" s="109" t="s">
        <v>539</v>
      </c>
      <c r="BD39" s="109" t="s">
        <v>114</v>
      </c>
    </row>
    <row r="40" spans="2:56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  <c r="AZ40" s="109" t="s">
        <v>561</v>
      </c>
      <c r="BA40" s="109" t="s">
        <v>561</v>
      </c>
      <c r="BB40" s="109" t="s">
        <v>19</v>
      </c>
      <c r="BC40" s="109" t="s">
        <v>287</v>
      </c>
      <c r="BD40" s="109" t="s">
        <v>114</v>
      </c>
    </row>
    <row r="41" spans="2:56" ht="13.5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4"/>
      <c r="AZ41" s="109" t="s">
        <v>562</v>
      </c>
      <c r="BA41" s="109" t="s">
        <v>562</v>
      </c>
      <c r="BB41" s="109" t="s">
        <v>19</v>
      </c>
      <c r="BC41" s="109" t="s">
        <v>351</v>
      </c>
      <c r="BD41" s="109" t="s">
        <v>114</v>
      </c>
    </row>
    <row r="42" spans="2:56" ht="13.5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  <c r="AZ42" s="109" t="s">
        <v>563</v>
      </c>
      <c r="BA42" s="109" t="s">
        <v>563</v>
      </c>
      <c r="BB42" s="109" t="s">
        <v>19</v>
      </c>
      <c r="BC42" s="109" t="s">
        <v>11</v>
      </c>
      <c r="BD42" s="109" t="s">
        <v>114</v>
      </c>
    </row>
    <row r="43" spans="2:56" ht="13.5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56" ht="13.5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56" ht="13.5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56" ht="13.5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56" ht="13.5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56" ht="13.5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 ht="13.5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>
      <c r="B50" s="32"/>
      <c r="C50" s="33"/>
      <c r="D50" s="47" t="s">
        <v>46</v>
      </c>
      <c r="E50" s="48"/>
      <c r="F50" s="48"/>
      <c r="G50" s="48"/>
      <c r="H50" s="49"/>
      <c r="I50" s="33"/>
      <c r="J50" s="47" t="s">
        <v>47</v>
      </c>
      <c r="K50" s="48"/>
      <c r="L50" s="48"/>
      <c r="M50" s="48"/>
      <c r="N50" s="48"/>
      <c r="O50" s="48"/>
      <c r="P50" s="49"/>
      <c r="Q50" s="33"/>
      <c r="R50" s="34"/>
    </row>
    <row r="51" spans="2:18" ht="13.5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 ht="13.5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 ht="13.5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 ht="13.5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 ht="13.5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 ht="13.5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 ht="13.5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 ht="13.5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>
      <c r="B59" s="32"/>
      <c r="C59" s="33"/>
      <c r="D59" s="52" t="s">
        <v>48</v>
      </c>
      <c r="E59" s="53"/>
      <c r="F59" s="53"/>
      <c r="G59" s="54" t="s">
        <v>49</v>
      </c>
      <c r="H59" s="55"/>
      <c r="I59" s="33"/>
      <c r="J59" s="52" t="s">
        <v>48</v>
      </c>
      <c r="K59" s="53"/>
      <c r="L59" s="53"/>
      <c r="M59" s="53"/>
      <c r="N59" s="54" t="s">
        <v>49</v>
      </c>
      <c r="O59" s="53"/>
      <c r="P59" s="55"/>
      <c r="Q59" s="33"/>
      <c r="R59" s="34"/>
    </row>
    <row r="60" spans="2:18" ht="13.5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>
      <c r="B61" s="32"/>
      <c r="C61" s="33"/>
      <c r="D61" s="47" t="s">
        <v>50</v>
      </c>
      <c r="E61" s="48"/>
      <c r="F61" s="48"/>
      <c r="G61" s="48"/>
      <c r="H61" s="49"/>
      <c r="I61" s="33"/>
      <c r="J61" s="47" t="s">
        <v>51</v>
      </c>
      <c r="K61" s="48"/>
      <c r="L61" s="48"/>
      <c r="M61" s="48"/>
      <c r="N61" s="48"/>
      <c r="O61" s="48"/>
      <c r="P61" s="49"/>
      <c r="Q61" s="33"/>
      <c r="R61" s="34"/>
    </row>
    <row r="62" spans="2:18" ht="13.5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 ht="13.5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 ht="13.5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21" ht="13.5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21" ht="13.5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21" ht="13.5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21" ht="13.5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21" ht="13.5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21" s="1" customFormat="1">
      <c r="B70" s="32"/>
      <c r="C70" s="33"/>
      <c r="D70" s="52" t="s">
        <v>48</v>
      </c>
      <c r="E70" s="53"/>
      <c r="F70" s="53"/>
      <c r="G70" s="54" t="s">
        <v>49</v>
      </c>
      <c r="H70" s="55"/>
      <c r="I70" s="33"/>
      <c r="J70" s="52" t="s">
        <v>48</v>
      </c>
      <c r="K70" s="53"/>
      <c r="L70" s="53"/>
      <c r="M70" s="53"/>
      <c r="N70" s="54" t="s">
        <v>49</v>
      </c>
      <c r="O70" s="53"/>
      <c r="P70" s="55"/>
      <c r="Q70" s="33"/>
      <c r="R70" s="34"/>
    </row>
    <row r="71" spans="2:21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5" customHeight="1">
      <c r="B75" s="116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8"/>
    </row>
    <row r="76" spans="2:21" s="1" customFormat="1" ht="36.950000000000003" customHeight="1">
      <c r="B76" s="32"/>
      <c r="C76" s="178" t="s">
        <v>161</v>
      </c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34"/>
      <c r="T76" s="119"/>
      <c r="U76" s="119"/>
    </row>
    <row r="77" spans="2:21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19"/>
      <c r="U77" s="119"/>
    </row>
    <row r="78" spans="2:21" s="1" customFormat="1" ht="30" customHeight="1">
      <c r="B78" s="32"/>
      <c r="C78" s="29" t="s">
        <v>16</v>
      </c>
      <c r="D78" s="33"/>
      <c r="E78" s="33"/>
      <c r="F78" s="223" t="str">
        <f>F6</f>
        <v>Pardubice - Černá za Bory malá okružní křižovatka silnic II/322 a III/2983</v>
      </c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33"/>
      <c r="R78" s="34"/>
      <c r="T78" s="119"/>
      <c r="U78" s="119"/>
    </row>
    <row r="79" spans="2:21" s="1" customFormat="1" ht="36.950000000000003" customHeight="1">
      <c r="B79" s="32"/>
      <c r="C79" s="66" t="s">
        <v>123</v>
      </c>
      <c r="D79" s="33"/>
      <c r="E79" s="33"/>
      <c r="F79" s="208" t="str">
        <f>F7</f>
        <v>SO 101 - Okružní křižovatka</v>
      </c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33"/>
      <c r="R79" s="34"/>
      <c r="T79" s="119"/>
      <c r="U79" s="119"/>
    </row>
    <row r="80" spans="2:21" s="1" customFormat="1" ht="6.95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  <c r="T80" s="119"/>
      <c r="U80" s="119"/>
    </row>
    <row r="81" spans="2:47" s="1" customFormat="1" ht="18" customHeight="1">
      <c r="B81" s="32"/>
      <c r="C81" s="29" t="s">
        <v>21</v>
      </c>
      <c r="D81" s="33"/>
      <c r="E81" s="33"/>
      <c r="F81" s="27" t="str">
        <f>F9</f>
        <v xml:space="preserve"> </v>
      </c>
      <c r="G81" s="33"/>
      <c r="H81" s="33"/>
      <c r="I81" s="33"/>
      <c r="J81" s="33"/>
      <c r="K81" s="29" t="s">
        <v>23</v>
      </c>
      <c r="L81" s="33"/>
      <c r="M81" s="226" t="str">
        <f>IF(O9="","",O9)</f>
        <v>19. 11. 2018</v>
      </c>
      <c r="N81" s="226"/>
      <c r="O81" s="226"/>
      <c r="P81" s="226"/>
      <c r="Q81" s="33"/>
      <c r="R81" s="34"/>
      <c r="T81" s="119"/>
      <c r="U81" s="119"/>
    </row>
    <row r="82" spans="2:47" s="1" customFormat="1" ht="6.95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  <c r="T82" s="119"/>
      <c r="U82" s="119"/>
    </row>
    <row r="83" spans="2:47" s="1" customFormat="1">
      <c r="B83" s="32"/>
      <c r="C83" s="29" t="s">
        <v>25</v>
      </c>
      <c r="D83" s="33"/>
      <c r="E83" s="33"/>
      <c r="F83" s="27" t="str">
        <f>E12</f>
        <v xml:space="preserve"> </v>
      </c>
      <c r="G83" s="33"/>
      <c r="H83" s="33"/>
      <c r="I83" s="33"/>
      <c r="J83" s="33"/>
      <c r="K83" s="29" t="s">
        <v>29</v>
      </c>
      <c r="L83" s="33"/>
      <c r="M83" s="180" t="str">
        <f>E18</f>
        <v xml:space="preserve"> </v>
      </c>
      <c r="N83" s="180"/>
      <c r="O83" s="180"/>
      <c r="P83" s="180"/>
      <c r="Q83" s="180"/>
      <c r="R83" s="34"/>
      <c r="T83" s="119"/>
      <c r="U83" s="119"/>
    </row>
    <row r="84" spans="2:47" s="1" customFormat="1" ht="14.45" customHeight="1">
      <c r="B84" s="32"/>
      <c r="C84" s="29" t="s">
        <v>28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31</v>
      </c>
      <c r="L84" s="33"/>
      <c r="M84" s="180" t="str">
        <f>E21</f>
        <v xml:space="preserve"> </v>
      </c>
      <c r="N84" s="180"/>
      <c r="O84" s="180"/>
      <c r="P84" s="180"/>
      <c r="Q84" s="180"/>
      <c r="R84" s="34"/>
      <c r="T84" s="119"/>
      <c r="U84" s="119"/>
    </row>
    <row r="85" spans="2:47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  <c r="T85" s="119"/>
      <c r="U85" s="119"/>
    </row>
    <row r="86" spans="2:47" s="1" customFormat="1" ht="29.25" customHeight="1">
      <c r="B86" s="32"/>
      <c r="C86" s="232" t="s">
        <v>162</v>
      </c>
      <c r="D86" s="233"/>
      <c r="E86" s="233"/>
      <c r="F86" s="233"/>
      <c r="G86" s="233"/>
      <c r="H86" s="107"/>
      <c r="I86" s="107"/>
      <c r="J86" s="107"/>
      <c r="K86" s="107"/>
      <c r="L86" s="107"/>
      <c r="M86" s="107"/>
      <c r="N86" s="232" t="s">
        <v>163</v>
      </c>
      <c r="O86" s="233"/>
      <c r="P86" s="233"/>
      <c r="Q86" s="233"/>
      <c r="R86" s="34"/>
      <c r="T86" s="119"/>
      <c r="U86" s="119"/>
    </row>
    <row r="87" spans="2:47" s="1" customFormat="1" ht="10.3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  <c r="T87" s="119"/>
      <c r="U87" s="119"/>
    </row>
    <row r="88" spans="2:47" s="1" customFormat="1" ht="29.25" customHeight="1">
      <c r="B88" s="32"/>
      <c r="C88" s="120" t="s">
        <v>164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187">
        <f>N114</f>
        <v>0</v>
      </c>
      <c r="O88" s="234"/>
      <c r="P88" s="234"/>
      <c r="Q88" s="234"/>
      <c r="R88" s="34"/>
      <c r="T88" s="119"/>
      <c r="U88" s="119"/>
      <c r="AU88" s="19" t="s">
        <v>115</v>
      </c>
    </row>
    <row r="89" spans="2:47" s="6" customFormat="1" ht="24.95" customHeight="1">
      <c r="B89" s="121"/>
      <c r="C89" s="122"/>
      <c r="D89" s="123" t="s">
        <v>165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35">
        <f>N115</f>
        <v>0</v>
      </c>
      <c r="O89" s="236"/>
      <c r="P89" s="236"/>
      <c r="Q89" s="236"/>
      <c r="R89" s="124"/>
      <c r="T89" s="125"/>
      <c r="U89" s="125"/>
    </row>
    <row r="90" spans="2:47" s="6" customFormat="1" ht="24.95" customHeight="1">
      <c r="B90" s="121"/>
      <c r="C90" s="122"/>
      <c r="D90" s="123" t="s">
        <v>564</v>
      </c>
      <c r="E90" s="122"/>
      <c r="F90" s="122"/>
      <c r="G90" s="122"/>
      <c r="H90" s="122"/>
      <c r="I90" s="122"/>
      <c r="J90" s="122"/>
      <c r="K90" s="122"/>
      <c r="L90" s="122"/>
      <c r="M90" s="122"/>
      <c r="N90" s="235">
        <f>N183</f>
        <v>0</v>
      </c>
      <c r="O90" s="236"/>
      <c r="P90" s="236"/>
      <c r="Q90" s="236"/>
      <c r="R90" s="124"/>
      <c r="T90" s="125"/>
      <c r="U90" s="125"/>
    </row>
    <row r="91" spans="2:47" s="6" customFormat="1" ht="24.95" customHeight="1">
      <c r="B91" s="121"/>
      <c r="C91" s="122"/>
      <c r="D91" s="123" t="s">
        <v>565</v>
      </c>
      <c r="E91" s="122"/>
      <c r="F91" s="122"/>
      <c r="G91" s="122"/>
      <c r="H91" s="122"/>
      <c r="I91" s="122"/>
      <c r="J91" s="122"/>
      <c r="K91" s="122"/>
      <c r="L91" s="122"/>
      <c r="M91" s="122"/>
      <c r="N91" s="235">
        <f>N189</f>
        <v>0</v>
      </c>
      <c r="O91" s="236"/>
      <c r="P91" s="236"/>
      <c r="Q91" s="236"/>
      <c r="R91" s="124"/>
      <c r="T91" s="125"/>
      <c r="U91" s="125"/>
    </row>
    <row r="92" spans="2:47" s="6" customFormat="1" ht="24.95" customHeight="1">
      <c r="B92" s="121"/>
      <c r="C92" s="122"/>
      <c r="D92" s="123" t="s">
        <v>168</v>
      </c>
      <c r="E92" s="122"/>
      <c r="F92" s="122"/>
      <c r="G92" s="122"/>
      <c r="H92" s="122"/>
      <c r="I92" s="122"/>
      <c r="J92" s="122"/>
      <c r="K92" s="122"/>
      <c r="L92" s="122"/>
      <c r="M92" s="122"/>
      <c r="N92" s="235">
        <f>N318</f>
        <v>0</v>
      </c>
      <c r="O92" s="236"/>
      <c r="P92" s="236"/>
      <c r="Q92" s="236"/>
      <c r="R92" s="124"/>
      <c r="T92" s="125"/>
      <c r="U92" s="125"/>
    </row>
    <row r="93" spans="2:47" s="6" customFormat="1" ht="24.95" customHeight="1">
      <c r="B93" s="121"/>
      <c r="C93" s="122"/>
      <c r="D93" s="123" t="s">
        <v>170</v>
      </c>
      <c r="E93" s="122"/>
      <c r="F93" s="122"/>
      <c r="G93" s="122"/>
      <c r="H93" s="122"/>
      <c r="I93" s="122"/>
      <c r="J93" s="122"/>
      <c r="K93" s="122"/>
      <c r="L93" s="122"/>
      <c r="M93" s="122"/>
      <c r="N93" s="235">
        <f>N474</f>
        <v>0</v>
      </c>
      <c r="O93" s="236"/>
      <c r="P93" s="236"/>
      <c r="Q93" s="236"/>
      <c r="R93" s="124"/>
      <c r="T93" s="125"/>
      <c r="U93" s="125"/>
    </row>
    <row r="94" spans="2:47" s="1" customFormat="1" ht="21.75" customHeight="1">
      <c r="B94" s="32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4"/>
      <c r="T94" s="119"/>
      <c r="U94" s="119"/>
    </row>
    <row r="95" spans="2:47" s="1" customFormat="1" ht="29.25" customHeight="1">
      <c r="B95" s="32"/>
      <c r="C95" s="120" t="s">
        <v>171</v>
      </c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234">
        <v>0</v>
      </c>
      <c r="O95" s="237"/>
      <c r="P95" s="237"/>
      <c r="Q95" s="237"/>
      <c r="R95" s="34"/>
      <c r="T95" s="126"/>
      <c r="U95" s="127" t="s">
        <v>36</v>
      </c>
    </row>
    <row r="96" spans="2:47" s="1" customFormat="1" ht="18" customHeight="1"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4"/>
      <c r="T96" s="119"/>
      <c r="U96" s="119"/>
    </row>
    <row r="97" spans="2:21" s="1" customFormat="1" ht="29.25" customHeight="1">
      <c r="B97" s="32"/>
      <c r="C97" s="106" t="s">
        <v>106</v>
      </c>
      <c r="D97" s="107"/>
      <c r="E97" s="107"/>
      <c r="F97" s="107"/>
      <c r="G97" s="107"/>
      <c r="H97" s="107"/>
      <c r="I97" s="107"/>
      <c r="J97" s="107"/>
      <c r="K97" s="107"/>
      <c r="L97" s="210">
        <f>ROUND(SUM(N88+N95),2)</f>
        <v>0</v>
      </c>
      <c r="M97" s="210"/>
      <c r="N97" s="210"/>
      <c r="O97" s="210"/>
      <c r="P97" s="210"/>
      <c r="Q97" s="210"/>
      <c r="R97" s="34"/>
      <c r="T97" s="119"/>
      <c r="U97" s="119"/>
    </row>
    <row r="98" spans="2:21" s="1" customFormat="1" ht="6.95" customHeight="1"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8"/>
      <c r="T98" s="119"/>
      <c r="U98" s="119"/>
    </row>
    <row r="102" spans="2:21" s="1" customFormat="1" ht="6.95" customHeight="1"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1"/>
    </row>
    <row r="103" spans="2:21" s="1" customFormat="1" ht="36.950000000000003" customHeight="1">
      <c r="B103" s="32"/>
      <c r="C103" s="178" t="s">
        <v>172</v>
      </c>
      <c r="D103" s="225"/>
      <c r="E103" s="225"/>
      <c r="F103" s="225"/>
      <c r="G103" s="225"/>
      <c r="H103" s="225"/>
      <c r="I103" s="225"/>
      <c r="J103" s="225"/>
      <c r="K103" s="225"/>
      <c r="L103" s="225"/>
      <c r="M103" s="225"/>
      <c r="N103" s="225"/>
      <c r="O103" s="225"/>
      <c r="P103" s="225"/>
      <c r="Q103" s="225"/>
      <c r="R103" s="34"/>
    </row>
    <row r="104" spans="2:21" s="1" customFormat="1" ht="6.95" customHeight="1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4"/>
    </row>
    <row r="105" spans="2:21" s="1" customFormat="1" ht="30" customHeight="1">
      <c r="B105" s="32"/>
      <c r="C105" s="29" t="s">
        <v>16</v>
      </c>
      <c r="D105" s="33"/>
      <c r="E105" s="33"/>
      <c r="F105" s="223" t="str">
        <f>F6</f>
        <v>Pardubice - Černá za Bory malá okružní křižovatka silnic II/322 a III/2983</v>
      </c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33"/>
      <c r="R105" s="34"/>
    </row>
    <row r="106" spans="2:21" s="1" customFormat="1" ht="36.950000000000003" customHeight="1">
      <c r="B106" s="32"/>
      <c r="C106" s="66" t="s">
        <v>123</v>
      </c>
      <c r="D106" s="33"/>
      <c r="E106" s="33"/>
      <c r="F106" s="208" t="str">
        <f>F7</f>
        <v>SO 101 - Okružní křižovatka</v>
      </c>
      <c r="G106" s="225"/>
      <c r="H106" s="225"/>
      <c r="I106" s="225"/>
      <c r="J106" s="225"/>
      <c r="K106" s="225"/>
      <c r="L106" s="225"/>
      <c r="M106" s="225"/>
      <c r="N106" s="225"/>
      <c r="O106" s="225"/>
      <c r="P106" s="225"/>
      <c r="Q106" s="33"/>
      <c r="R106" s="34"/>
    </row>
    <row r="107" spans="2:21" s="1" customFormat="1" ht="6.95" customHeight="1"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4"/>
    </row>
    <row r="108" spans="2:21" s="1" customFormat="1" ht="18" customHeight="1">
      <c r="B108" s="32"/>
      <c r="C108" s="29" t="s">
        <v>21</v>
      </c>
      <c r="D108" s="33"/>
      <c r="E108" s="33"/>
      <c r="F108" s="27" t="str">
        <f>F9</f>
        <v xml:space="preserve"> </v>
      </c>
      <c r="G108" s="33"/>
      <c r="H108" s="33"/>
      <c r="I108" s="33"/>
      <c r="J108" s="33"/>
      <c r="K108" s="29" t="s">
        <v>23</v>
      </c>
      <c r="L108" s="33"/>
      <c r="M108" s="226" t="str">
        <f>IF(O9="","",O9)</f>
        <v>19. 11. 2018</v>
      </c>
      <c r="N108" s="226"/>
      <c r="O108" s="226"/>
      <c r="P108" s="226"/>
      <c r="Q108" s="33"/>
      <c r="R108" s="34"/>
    </row>
    <row r="109" spans="2:21" s="1" customFormat="1" ht="6.95" customHeight="1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21" s="1" customFormat="1">
      <c r="B110" s="32"/>
      <c r="C110" s="29" t="s">
        <v>25</v>
      </c>
      <c r="D110" s="33"/>
      <c r="E110" s="33"/>
      <c r="F110" s="27" t="str">
        <f>E12</f>
        <v xml:space="preserve"> </v>
      </c>
      <c r="G110" s="33"/>
      <c r="H110" s="33"/>
      <c r="I110" s="33"/>
      <c r="J110" s="33"/>
      <c r="K110" s="29" t="s">
        <v>29</v>
      </c>
      <c r="L110" s="33"/>
      <c r="M110" s="180" t="str">
        <f>E18</f>
        <v xml:space="preserve"> </v>
      </c>
      <c r="N110" s="180"/>
      <c r="O110" s="180"/>
      <c r="P110" s="180"/>
      <c r="Q110" s="180"/>
      <c r="R110" s="34"/>
    </row>
    <row r="111" spans="2:21" s="1" customFormat="1" ht="14.45" customHeight="1">
      <c r="B111" s="32"/>
      <c r="C111" s="29" t="s">
        <v>28</v>
      </c>
      <c r="D111" s="33"/>
      <c r="E111" s="33"/>
      <c r="F111" s="27" t="str">
        <f>IF(E15="","",E15)</f>
        <v xml:space="preserve"> </v>
      </c>
      <c r="G111" s="33"/>
      <c r="H111" s="33"/>
      <c r="I111" s="33"/>
      <c r="J111" s="33"/>
      <c r="K111" s="29" t="s">
        <v>31</v>
      </c>
      <c r="L111" s="33"/>
      <c r="M111" s="180" t="str">
        <f>E21</f>
        <v xml:space="preserve"> </v>
      </c>
      <c r="N111" s="180"/>
      <c r="O111" s="180"/>
      <c r="P111" s="180"/>
      <c r="Q111" s="180"/>
      <c r="R111" s="34"/>
    </row>
    <row r="112" spans="2:21" s="1" customFormat="1" ht="10.35" customHeight="1"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4"/>
    </row>
    <row r="113" spans="2:65" s="7" customFormat="1" ht="29.25" customHeight="1">
      <c r="B113" s="128"/>
      <c r="C113" s="129" t="s">
        <v>173</v>
      </c>
      <c r="D113" s="130" t="s">
        <v>174</v>
      </c>
      <c r="E113" s="130" t="s">
        <v>54</v>
      </c>
      <c r="F113" s="238" t="s">
        <v>175</v>
      </c>
      <c r="G113" s="238"/>
      <c r="H113" s="238"/>
      <c r="I113" s="238"/>
      <c r="J113" s="130" t="s">
        <v>176</v>
      </c>
      <c r="K113" s="130" t="s">
        <v>177</v>
      </c>
      <c r="L113" s="238" t="s">
        <v>178</v>
      </c>
      <c r="M113" s="238"/>
      <c r="N113" s="238" t="s">
        <v>163</v>
      </c>
      <c r="O113" s="238"/>
      <c r="P113" s="238"/>
      <c r="Q113" s="239"/>
      <c r="R113" s="131"/>
      <c r="T113" s="77" t="s">
        <v>179</v>
      </c>
      <c r="U113" s="78" t="s">
        <v>36</v>
      </c>
      <c r="V113" s="78" t="s">
        <v>180</v>
      </c>
      <c r="W113" s="78" t="s">
        <v>181</v>
      </c>
      <c r="X113" s="78" t="s">
        <v>182</v>
      </c>
      <c r="Y113" s="78" t="s">
        <v>183</v>
      </c>
      <c r="Z113" s="78" t="s">
        <v>184</v>
      </c>
      <c r="AA113" s="79" t="s">
        <v>185</v>
      </c>
    </row>
    <row r="114" spans="2:65" s="1" customFormat="1" ht="29.25" customHeight="1">
      <c r="B114" s="32"/>
      <c r="C114" s="81" t="s">
        <v>149</v>
      </c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240">
        <f>BK114</f>
        <v>0</v>
      </c>
      <c r="O114" s="241"/>
      <c r="P114" s="241"/>
      <c r="Q114" s="241"/>
      <c r="R114" s="34"/>
      <c r="T114" s="80"/>
      <c r="U114" s="48"/>
      <c r="V114" s="48"/>
      <c r="W114" s="132">
        <f>W115+W183+W189+W318+W474</f>
        <v>0</v>
      </c>
      <c r="X114" s="48"/>
      <c r="Y114" s="132">
        <f>Y115+Y183+Y189+Y318+Y474</f>
        <v>0</v>
      </c>
      <c r="Z114" s="48"/>
      <c r="AA114" s="133">
        <f>AA115+AA183+AA189+AA318+AA474</f>
        <v>0</v>
      </c>
      <c r="AT114" s="19" t="s">
        <v>71</v>
      </c>
      <c r="AU114" s="19" t="s">
        <v>115</v>
      </c>
      <c r="BK114" s="134">
        <f>BK115+BK183+BK189+BK318+BK474</f>
        <v>0</v>
      </c>
    </row>
    <row r="115" spans="2:65" s="8" customFormat="1" ht="37.35" customHeight="1">
      <c r="B115" s="135"/>
      <c r="C115" s="136"/>
      <c r="D115" s="137" t="s">
        <v>165</v>
      </c>
      <c r="E115" s="137"/>
      <c r="F115" s="137"/>
      <c r="G115" s="137"/>
      <c r="H115" s="137"/>
      <c r="I115" s="137"/>
      <c r="J115" s="137"/>
      <c r="K115" s="137"/>
      <c r="L115" s="137"/>
      <c r="M115" s="137"/>
      <c r="N115" s="221">
        <f>BK115</f>
        <v>0</v>
      </c>
      <c r="O115" s="222"/>
      <c r="P115" s="222"/>
      <c r="Q115" s="222"/>
      <c r="R115" s="138"/>
      <c r="T115" s="139"/>
      <c r="U115" s="136"/>
      <c r="V115" s="136"/>
      <c r="W115" s="140">
        <f>SUM(W116:W182)</f>
        <v>0</v>
      </c>
      <c r="X115" s="136"/>
      <c r="Y115" s="140">
        <f>SUM(Y116:Y182)</f>
        <v>0</v>
      </c>
      <c r="Z115" s="136"/>
      <c r="AA115" s="141">
        <f>SUM(AA116:AA182)</f>
        <v>0</v>
      </c>
      <c r="AR115" s="142" t="s">
        <v>186</v>
      </c>
      <c r="AT115" s="143" t="s">
        <v>71</v>
      </c>
      <c r="AU115" s="143" t="s">
        <v>72</v>
      </c>
      <c r="AY115" s="142" t="s">
        <v>187</v>
      </c>
      <c r="BK115" s="144">
        <f>SUM(BK116:BK182)</f>
        <v>0</v>
      </c>
    </row>
    <row r="116" spans="2:65" s="1" customFormat="1" ht="25.5" customHeight="1">
      <c r="B116" s="32"/>
      <c r="C116" s="145" t="s">
        <v>80</v>
      </c>
      <c r="D116" s="145" t="s">
        <v>188</v>
      </c>
      <c r="E116" s="146" t="s">
        <v>566</v>
      </c>
      <c r="F116" s="217" t="s">
        <v>567</v>
      </c>
      <c r="G116" s="217"/>
      <c r="H116" s="217"/>
      <c r="I116" s="217"/>
      <c r="J116" s="147" t="s">
        <v>255</v>
      </c>
      <c r="K116" s="148">
        <v>28</v>
      </c>
      <c r="L116" s="218">
        <v>0</v>
      </c>
      <c r="M116" s="218"/>
      <c r="N116" s="218">
        <f>ROUND(L116*K116,2)</f>
        <v>0</v>
      </c>
      <c r="O116" s="218"/>
      <c r="P116" s="218"/>
      <c r="Q116" s="218"/>
      <c r="R116" s="34"/>
      <c r="T116" s="149" t="s">
        <v>19</v>
      </c>
      <c r="U116" s="41" t="s">
        <v>37</v>
      </c>
      <c r="V116" s="150">
        <v>0</v>
      </c>
      <c r="W116" s="150">
        <f>V116*K116</f>
        <v>0</v>
      </c>
      <c r="X116" s="150">
        <v>0</v>
      </c>
      <c r="Y116" s="150">
        <f>X116*K116</f>
        <v>0</v>
      </c>
      <c r="Z116" s="150">
        <v>0</v>
      </c>
      <c r="AA116" s="151">
        <f>Z116*K116</f>
        <v>0</v>
      </c>
      <c r="AR116" s="19" t="s">
        <v>186</v>
      </c>
      <c r="AT116" s="19" t="s">
        <v>188</v>
      </c>
      <c r="AU116" s="19" t="s">
        <v>80</v>
      </c>
      <c r="AY116" s="19" t="s">
        <v>187</v>
      </c>
      <c r="BE116" s="152">
        <f>IF(U116="základní",N116,0)</f>
        <v>0</v>
      </c>
      <c r="BF116" s="152">
        <f>IF(U116="snížená",N116,0)</f>
        <v>0</v>
      </c>
      <c r="BG116" s="152">
        <f>IF(U116="zákl. přenesená",N116,0)</f>
        <v>0</v>
      </c>
      <c r="BH116" s="152">
        <f>IF(U116="sníž. přenesená",N116,0)</f>
        <v>0</v>
      </c>
      <c r="BI116" s="152">
        <f>IF(U116="nulová",N116,0)</f>
        <v>0</v>
      </c>
      <c r="BJ116" s="19" t="s">
        <v>80</v>
      </c>
      <c r="BK116" s="152">
        <f>ROUND(L116*K116,2)</f>
        <v>0</v>
      </c>
      <c r="BL116" s="19" t="s">
        <v>186</v>
      </c>
      <c r="BM116" s="19" t="s">
        <v>568</v>
      </c>
    </row>
    <row r="117" spans="2:65" s="9" customFormat="1" ht="25.5" customHeight="1">
      <c r="B117" s="153"/>
      <c r="C117" s="154"/>
      <c r="D117" s="154"/>
      <c r="E117" s="155" t="s">
        <v>19</v>
      </c>
      <c r="F117" s="219" t="s">
        <v>569</v>
      </c>
      <c r="G117" s="220"/>
      <c r="H117" s="220"/>
      <c r="I117" s="220"/>
      <c r="J117" s="154"/>
      <c r="K117" s="155" t="s">
        <v>19</v>
      </c>
      <c r="L117" s="154"/>
      <c r="M117" s="154"/>
      <c r="N117" s="154"/>
      <c r="O117" s="154"/>
      <c r="P117" s="154"/>
      <c r="Q117" s="154"/>
      <c r="R117" s="156"/>
      <c r="T117" s="157"/>
      <c r="U117" s="154"/>
      <c r="V117" s="154"/>
      <c r="W117" s="154"/>
      <c r="X117" s="154"/>
      <c r="Y117" s="154"/>
      <c r="Z117" s="154"/>
      <c r="AA117" s="158"/>
      <c r="AT117" s="159" t="s">
        <v>194</v>
      </c>
      <c r="AU117" s="159" t="s">
        <v>80</v>
      </c>
      <c r="AV117" s="9" t="s">
        <v>80</v>
      </c>
      <c r="AW117" s="9" t="s">
        <v>30</v>
      </c>
      <c r="AX117" s="9" t="s">
        <v>72</v>
      </c>
      <c r="AY117" s="159" t="s">
        <v>187</v>
      </c>
    </row>
    <row r="118" spans="2:65" s="9" customFormat="1" ht="16.5" customHeight="1">
      <c r="B118" s="153"/>
      <c r="C118" s="154"/>
      <c r="D118" s="154"/>
      <c r="E118" s="155" t="s">
        <v>19</v>
      </c>
      <c r="F118" s="215" t="s">
        <v>570</v>
      </c>
      <c r="G118" s="216"/>
      <c r="H118" s="216"/>
      <c r="I118" s="216"/>
      <c r="J118" s="154"/>
      <c r="K118" s="155" t="s">
        <v>19</v>
      </c>
      <c r="L118" s="154"/>
      <c r="M118" s="154"/>
      <c r="N118" s="154"/>
      <c r="O118" s="154"/>
      <c r="P118" s="154"/>
      <c r="Q118" s="154"/>
      <c r="R118" s="156"/>
      <c r="T118" s="157"/>
      <c r="U118" s="154"/>
      <c r="V118" s="154"/>
      <c r="W118" s="154"/>
      <c r="X118" s="154"/>
      <c r="Y118" s="154"/>
      <c r="Z118" s="154"/>
      <c r="AA118" s="158"/>
      <c r="AT118" s="159" t="s">
        <v>194</v>
      </c>
      <c r="AU118" s="159" t="s">
        <v>80</v>
      </c>
      <c r="AV118" s="9" t="s">
        <v>80</v>
      </c>
      <c r="AW118" s="9" t="s">
        <v>30</v>
      </c>
      <c r="AX118" s="9" t="s">
        <v>72</v>
      </c>
      <c r="AY118" s="159" t="s">
        <v>187</v>
      </c>
    </row>
    <row r="119" spans="2:65" s="10" customFormat="1" ht="16.5" customHeight="1">
      <c r="B119" s="160"/>
      <c r="C119" s="161"/>
      <c r="D119" s="161"/>
      <c r="E119" s="162" t="s">
        <v>309</v>
      </c>
      <c r="F119" s="213" t="s">
        <v>571</v>
      </c>
      <c r="G119" s="214"/>
      <c r="H119" s="214"/>
      <c r="I119" s="214"/>
      <c r="J119" s="161"/>
      <c r="K119" s="163">
        <v>28</v>
      </c>
      <c r="L119" s="161"/>
      <c r="M119" s="161"/>
      <c r="N119" s="161"/>
      <c r="O119" s="161"/>
      <c r="P119" s="161"/>
      <c r="Q119" s="161"/>
      <c r="R119" s="164"/>
      <c r="T119" s="165"/>
      <c r="U119" s="161"/>
      <c r="V119" s="161"/>
      <c r="W119" s="161"/>
      <c r="X119" s="161"/>
      <c r="Y119" s="161"/>
      <c r="Z119" s="161"/>
      <c r="AA119" s="166"/>
      <c r="AT119" s="167" t="s">
        <v>194</v>
      </c>
      <c r="AU119" s="167" t="s">
        <v>80</v>
      </c>
      <c r="AV119" s="10" t="s">
        <v>114</v>
      </c>
      <c r="AW119" s="10" t="s">
        <v>30</v>
      </c>
      <c r="AX119" s="10" t="s">
        <v>72</v>
      </c>
      <c r="AY119" s="167" t="s">
        <v>187</v>
      </c>
    </row>
    <row r="120" spans="2:65" s="10" customFormat="1" ht="16.5" customHeight="1">
      <c r="B120" s="160"/>
      <c r="C120" s="161"/>
      <c r="D120" s="161"/>
      <c r="E120" s="162" t="s">
        <v>311</v>
      </c>
      <c r="F120" s="213" t="s">
        <v>312</v>
      </c>
      <c r="G120" s="214"/>
      <c r="H120" s="214"/>
      <c r="I120" s="214"/>
      <c r="J120" s="161"/>
      <c r="K120" s="163">
        <v>28</v>
      </c>
      <c r="L120" s="161"/>
      <c r="M120" s="161"/>
      <c r="N120" s="161"/>
      <c r="O120" s="161"/>
      <c r="P120" s="161"/>
      <c r="Q120" s="161"/>
      <c r="R120" s="164"/>
      <c r="T120" s="165"/>
      <c r="U120" s="161"/>
      <c r="V120" s="161"/>
      <c r="W120" s="161"/>
      <c r="X120" s="161"/>
      <c r="Y120" s="161"/>
      <c r="Z120" s="161"/>
      <c r="AA120" s="166"/>
      <c r="AT120" s="167" t="s">
        <v>194</v>
      </c>
      <c r="AU120" s="167" t="s">
        <v>80</v>
      </c>
      <c r="AV120" s="10" t="s">
        <v>114</v>
      </c>
      <c r="AW120" s="10" t="s">
        <v>30</v>
      </c>
      <c r="AX120" s="10" t="s">
        <v>80</v>
      </c>
      <c r="AY120" s="167" t="s">
        <v>187</v>
      </c>
    </row>
    <row r="121" spans="2:65" s="1" customFormat="1" ht="25.5" customHeight="1">
      <c r="B121" s="32"/>
      <c r="C121" s="145" t="s">
        <v>114</v>
      </c>
      <c r="D121" s="145" t="s">
        <v>188</v>
      </c>
      <c r="E121" s="146" t="s">
        <v>572</v>
      </c>
      <c r="F121" s="217" t="s">
        <v>573</v>
      </c>
      <c r="G121" s="217"/>
      <c r="H121" s="217"/>
      <c r="I121" s="217"/>
      <c r="J121" s="147" t="s">
        <v>201</v>
      </c>
      <c r="K121" s="148">
        <v>42.86</v>
      </c>
      <c r="L121" s="218">
        <v>0</v>
      </c>
      <c r="M121" s="218"/>
      <c r="N121" s="218">
        <f>ROUND(L121*K121,2)</f>
        <v>0</v>
      </c>
      <c r="O121" s="218"/>
      <c r="P121" s="218"/>
      <c r="Q121" s="218"/>
      <c r="R121" s="34"/>
      <c r="T121" s="149" t="s">
        <v>19</v>
      </c>
      <c r="U121" s="41" t="s">
        <v>37</v>
      </c>
      <c r="V121" s="150">
        <v>0</v>
      </c>
      <c r="W121" s="150">
        <f>V121*K121</f>
        <v>0</v>
      </c>
      <c r="X121" s="150">
        <v>0</v>
      </c>
      <c r="Y121" s="150">
        <f>X121*K121</f>
        <v>0</v>
      </c>
      <c r="Z121" s="150">
        <v>0</v>
      </c>
      <c r="AA121" s="151">
        <f>Z121*K121</f>
        <v>0</v>
      </c>
      <c r="AR121" s="19" t="s">
        <v>186</v>
      </c>
      <c r="AT121" s="19" t="s">
        <v>188</v>
      </c>
      <c r="AU121" s="19" t="s">
        <v>80</v>
      </c>
      <c r="AY121" s="19" t="s">
        <v>187</v>
      </c>
      <c r="BE121" s="152">
        <f>IF(U121="základní",N121,0)</f>
        <v>0</v>
      </c>
      <c r="BF121" s="152">
        <f>IF(U121="snížená",N121,0)</f>
        <v>0</v>
      </c>
      <c r="BG121" s="152">
        <f>IF(U121="zákl. přenesená",N121,0)</f>
        <v>0</v>
      </c>
      <c r="BH121" s="152">
        <f>IF(U121="sníž. přenesená",N121,0)</f>
        <v>0</v>
      </c>
      <c r="BI121" s="152">
        <f>IF(U121="nulová",N121,0)</f>
        <v>0</v>
      </c>
      <c r="BJ121" s="19" t="s">
        <v>80</v>
      </c>
      <c r="BK121" s="152">
        <f>ROUND(L121*K121,2)</f>
        <v>0</v>
      </c>
      <c r="BL121" s="19" t="s">
        <v>186</v>
      </c>
      <c r="BM121" s="19" t="s">
        <v>574</v>
      </c>
    </row>
    <row r="122" spans="2:65" s="9" customFormat="1" ht="25.5" customHeight="1">
      <c r="B122" s="153"/>
      <c r="C122" s="154"/>
      <c r="D122" s="154"/>
      <c r="E122" s="155" t="s">
        <v>19</v>
      </c>
      <c r="F122" s="219" t="s">
        <v>575</v>
      </c>
      <c r="G122" s="220"/>
      <c r="H122" s="220"/>
      <c r="I122" s="220"/>
      <c r="J122" s="154"/>
      <c r="K122" s="155" t="s">
        <v>19</v>
      </c>
      <c r="L122" s="154"/>
      <c r="M122" s="154"/>
      <c r="N122" s="154"/>
      <c r="O122" s="154"/>
      <c r="P122" s="154"/>
      <c r="Q122" s="154"/>
      <c r="R122" s="156"/>
      <c r="T122" s="157"/>
      <c r="U122" s="154"/>
      <c r="V122" s="154"/>
      <c r="W122" s="154"/>
      <c r="X122" s="154"/>
      <c r="Y122" s="154"/>
      <c r="Z122" s="154"/>
      <c r="AA122" s="158"/>
      <c r="AT122" s="159" t="s">
        <v>194</v>
      </c>
      <c r="AU122" s="159" t="s">
        <v>80</v>
      </c>
      <c r="AV122" s="9" t="s">
        <v>80</v>
      </c>
      <c r="AW122" s="9" t="s">
        <v>30</v>
      </c>
      <c r="AX122" s="9" t="s">
        <v>72</v>
      </c>
      <c r="AY122" s="159" t="s">
        <v>187</v>
      </c>
    </row>
    <row r="123" spans="2:65" s="9" customFormat="1" ht="25.5" customHeight="1">
      <c r="B123" s="153"/>
      <c r="C123" s="154"/>
      <c r="D123" s="154"/>
      <c r="E123" s="155" t="s">
        <v>19</v>
      </c>
      <c r="F123" s="215" t="s">
        <v>576</v>
      </c>
      <c r="G123" s="216"/>
      <c r="H123" s="216"/>
      <c r="I123" s="216"/>
      <c r="J123" s="154"/>
      <c r="K123" s="155" t="s">
        <v>19</v>
      </c>
      <c r="L123" s="154"/>
      <c r="M123" s="154"/>
      <c r="N123" s="154"/>
      <c r="O123" s="154"/>
      <c r="P123" s="154"/>
      <c r="Q123" s="154"/>
      <c r="R123" s="156"/>
      <c r="T123" s="157"/>
      <c r="U123" s="154"/>
      <c r="V123" s="154"/>
      <c r="W123" s="154"/>
      <c r="X123" s="154"/>
      <c r="Y123" s="154"/>
      <c r="Z123" s="154"/>
      <c r="AA123" s="158"/>
      <c r="AT123" s="159" t="s">
        <v>194</v>
      </c>
      <c r="AU123" s="159" t="s">
        <v>80</v>
      </c>
      <c r="AV123" s="9" t="s">
        <v>80</v>
      </c>
      <c r="AW123" s="9" t="s">
        <v>30</v>
      </c>
      <c r="AX123" s="9" t="s">
        <v>72</v>
      </c>
      <c r="AY123" s="159" t="s">
        <v>187</v>
      </c>
    </row>
    <row r="124" spans="2:65" s="9" customFormat="1" ht="16.5" customHeight="1">
      <c r="B124" s="153"/>
      <c r="C124" s="154"/>
      <c r="D124" s="154"/>
      <c r="E124" s="155" t="s">
        <v>19</v>
      </c>
      <c r="F124" s="215" t="s">
        <v>570</v>
      </c>
      <c r="G124" s="216"/>
      <c r="H124" s="216"/>
      <c r="I124" s="216"/>
      <c r="J124" s="154"/>
      <c r="K124" s="155" t="s">
        <v>19</v>
      </c>
      <c r="L124" s="154"/>
      <c r="M124" s="154"/>
      <c r="N124" s="154"/>
      <c r="O124" s="154"/>
      <c r="P124" s="154"/>
      <c r="Q124" s="154"/>
      <c r="R124" s="156"/>
      <c r="T124" s="157"/>
      <c r="U124" s="154"/>
      <c r="V124" s="154"/>
      <c r="W124" s="154"/>
      <c r="X124" s="154"/>
      <c r="Y124" s="154"/>
      <c r="Z124" s="154"/>
      <c r="AA124" s="158"/>
      <c r="AT124" s="159" t="s">
        <v>194</v>
      </c>
      <c r="AU124" s="159" t="s">
        <v>80</v>
      </c>
      <c r="AV124" s="9" t="s">
        <v>80</v>
      </c>
      <c r="AW124" s="9" t="s">
        <v>30</v>
      </c>
      <c r="AX124" s="9" t="s">
        <v>72</v>
      </c>
      <c r="AY124" s="159" t="s">
        <v>187</v>
      </c>
    </row>
    <row r="125" spans="2:65" s="9" customFormat="1" ht="16.5" customHeight="1">
      <c r="B125" s="153"/>
      <c r="C125" s="154"/>
      <c r="D125" s="154"/>
      <c r="E125" s="155" t="s">
        <v>19</v>
      </c>
      <c r="F125" s="215" t="s">
        <v>218</v>
      </c>
      <c r="G125" s="216"/>
      <c r="H125" s="216"/>
      <c r="I125" s="216"/>
      <c r="J125" s="154"/>
      <c r="K125" s="155" t="s">
        <v>19</v>
      </c>
      <c r="L125" s="154"/>
      <c r="M125" s="154"/>
      <c r="N125" s="154"/>
      <c r="O125" s="154"/>
      <c r="P125" s="154"/>
      <c r="Q125" s="154"/>
      <c r="R125" s="156"/>
      <c r="T125" s="157"/>
      <c r="U125" s="154"/>
      <c r="V125" s="154"/>
      <c r="W125" s="154"/>
      <c r="X125" s="154"/>
      <c r="Y125" s="154"/>
      <c r="Z125" s="154"/>
      <c r="AA125" s="158"/>
      <c r="AT125" s="159" t="s">
        <v>194</v>
      </c>
      <c r="AU125" s="159" t="s">
        <v>80</v>
      </c>
      <c r="AV125" s="9" t="s">
        <v>80</v>
      </c>
      <c r="AW125" s="9" t="s">
        <v>30</v>
      </c>
      <c r="AX125" s="9" t="s">
        <v>72</v>
      </c>
      <c r="AY125" s="159" t="s">
        <v>187</v>
      </c>
    </row>
    <row r="126" spans="2:65" s="9" customFormat="1" ht="16.5" customHeight="1">
      <c r="B126" s="153"/>
      <c r="C126" s="154"/>
      <c r="D126" s="154"/>
      <c r="E126" s="155" t="s">
        <v>19</v>
      </c>
      <c r="F126" s="215" t="s">
        <v>577</v>
      </c>
      <c r="G126" s="216"/>
      <c r="H126" s="216"/>
      <c r="I126" s="216"/>
      <c r="J126" s="154"/>
      <c r="K126" s="155" t="s">
        <v>19</v>
      </c>
      <c r="L126" s="154"/>
      <c r="M126" s="154"/>
      <c r="N126" s="154"/>
      <c r="O126" s="154"/>
      <c r="P126" s="154"/>
      <c r="Q126" s="154"/>
      <c r="R126" s="156"/>
      <c r="T126" s="157"/>
      <c r="U126" s="154"/>
      <c r="V126" s="154"/>
      <c r="W126" s="154"/>
      <c r="X126" s="154"/>
      <c r="Y126" s="154"/>
      <c r="Z126" s="154"/>
      <c r="AA126" s="158"/>
      <c r="AT126" s="159" t="s">
        <v>194</v>
      </c>
      <c r="AU126" s="159" t="s">
        <v>80</v>
      </c>
      <c r="AV126" s="9" t="s">
        <v>80</v>
      </c>
      <c r="AW126" s="9" t="s">
        <v>30</v>
      </c>
      <c r="AX126" s="9" t="s">
        <v>72</v>
      </c>
      <c r="AY126" s="159" t="s">
        <v>187</v>
      </c>
    </row>
    <row r="127" spans="2:65" s="10" customFormat="1" ht="16.5" customHeight="1">
      <c r="B127" s="160"/>
      <c r="C127" s="161"/>
      <c r="D127" s="161"/>
      <c r="E127" s="162" t="s">
        <v>207</v>
      </c>
      <c r="F127" s="213" t="s">
        <v>578</v>
      </c>
      <c r="G127" s="214"/>
      <c r="H127" s="214"/>
      <c r="I127" s="214"/>
      <c r="J127" s="161"/>
      <c r="K127" s="163">
        <v>23.97</v>
      </c>
      <c r="L127" s="161"/>
      <c r="M127" s="161"/>
      <c r="N127" s="161"/>
      <c r="O127" s="161"/>
      <c r="P127" s="161"/>
      <c r="Q127" s="161"/>
      <c r="R127" s="164"/>
      <c r="T127" s="165"/>
      <c r="U127" s="161"/>
      <c r="V127" s="161"/>
      <c r="W127" s="161"/>
      <c r="X127" s="161"/>
      <c r="Y127" s="161"/>
      <c r="Z127" s="161"/>
      <c r="AA127" s="166"/>
      <c r="AT127" s="167" t="s">
        <v>194</v>
      </c>
      <c r="AU127" s="167" t="s">
        <v>80</v>
      </c>
      <c r="AV127" s="10" t="s">
        <v>114</v>
      </c>
      <c r="AW127" s="10" t="s">
        <v>30</v>
      </c>
      <c r="AX127" s="10" t="s">
        <v>72</v>
      </c>
      <c r="AY127" s="167" t="s">
        <v>187</v>
      </c>
    </row>
    <row r="128" spans="2:65" s="10" customFormat="1" ht="16.5" customHeight="1">
      <c r="B128" s="160"/>
      <c r="C128" s="161"/>
      <c r="D128" s="161"/>
      <c r="E128" s="162" t="s">
        <v>112</v>
      </c>
      <c r="F128" s="213" t="s">
        <v>579</v>
      </c>
      <c r="G128" s="214"/>
      <c r="H128" s="214"/>
      <c r="I128" s="214"/>
      <c r="J128" s="161"/>
      <c r="K128" s="163">
        <v>4.22</v>
      </c>
      <c r="L128" s="161"/>
      <c r="M128" s="161"/>
      <c r="N128" s="161"/>
      <c r="O128" s="161"/>
      <c r="P128" s="161"/>
      <c r="Q128" s="161"/>
      <c r="R128" s="164"/>
      <c r="T128" s="165"/>
      <c r="U128" s="161"/>
      <c r="V128" s="161"/>
      <c r="W128" s="161"/>
      <c r="X128" s="161"/>
      <c r="Y128" s="161"/>
      <c r="Z128" s="161"/>
      <c r="AA128" s="166"/>
      <c r="AT128" s="167" t="s">
        <v>194</v>
      </c>
      <c r="AU128" s="167" t="s">
        <v>80</v>
      </c>
      <c r="AV128" s="10" t="s">
        <v>114</v>
      </c>
      <c r="AW128" s="10" t="s">
        <v>30</v>
      </c>
      <c r="AX128" s="10" t="s">
        <v>72</v>
      </c>
      <c r="AY128" s="167" t="s">
        <v>187</v>
      </c>
    </row>
    <row r="129" spans="2:65" s="10" customFormat="1" ht="16.5" customHeight="1">
      <c r="B129" s="160"/>
      <c r="C129" s="161"/>
      <c r="D129" s="161"/>
      <c r="E129" s="162" t="s">
        <v>211</v>
      </c>
      <c r="F129" s="213" t="s">
        <v>580</v>
      </c>
      <c r="G129" s="214"/>
      <c r="H129" s="214"/>
      <c r="I129" s="214"/>
      <c r="J129" s="161"/>
      <c r="K129" s="163">
        <v>8.19</v>
      </c>
      <c r="L129" s="161"/>
      <c r="M129" s="161"/>
      <c r="N129" s="161"/>
      <c r="O129" s="161"/>
      <c r="P129" s="161"/>
      <c r="Q129" s="161"/>
      <c r="R129" s="164"/>
      <c r="T129" s="165"/>
      <c r="U129" s="161"/>
      <c r="V129" s="161"/>
      <c r="W129" s="161"/>
      <c r="X129" s="161"/>
      <c r="Y129" s="161"/>
      <c r="Z129" s="161"/>
      <c r="AA129" s="166"/>
      <c r="AT129" s="167" t="s">
        <v>194</v>
      </c>
      <c r="AU129" s="167" t="s">
        <v>80</v>
      </c>
      <c r="AV129" s="10" t="s">
        <v>114</v>
      </c>
      <c r="AW129" s="10" t="s">
        <v>30</v>
      </c>
      <c r="AX129" s="10" t="s">
        <v>72</v>
      </c>
      <c r="AY129" s="167" t="s">
        <v>187</v>
      </c>
    </row>
    <row r="130" spans="2:65" s="10" customFormat="1" ht="16.5" customHeight="1">
      <c r="B130" s="160"/>
      <c r="C130" s="161"/>
      <c r="D130" s="161"/>
      <c r="E130" s="162" t="s">
        <v>521</v>
      </c>
      <c r="F130" s="213" t="s">
        <v>581</v>
      </c>
      <c r="G130" s="214"/>
      <c r="H130" s="214"/>
      <c r="I130" s="214"/>
      <c r="J130" s="161"/>
      <c r="K130" s="163">
        <v>6.48</v>
      </c>
      <c r="L130" s="161"/>
      <c r="M130" s="161"/>
      <c r="N130" s="161"/>
      <c r="O130" s="161"/>
      <c r="P130" s="161"/>
      <c r="Q130" s="161"/>
      <c r="R130" s="164"/>
      <c r="T130" s="165"/>
      <c r="U130" s="161"/>
      <c r="V130" s="161"/>
      <c r="W130" s="161"/>
      <c r="X130" s="161"/>
      <c r="Y130" s="161"/>
      <c r="Z130" s="161"/>
      <c r="AA130" s="166"/>
      <c r="AT130" s="167" t="s">
        <v>194</v>
      </c>
      <c r="AU130" s="167" t="s">
        <v>80</v>
      </c>
      <c r="AV130" s="10" t="s">
        <v>114</v>
      </c>
      <c r="AW130" s="10" t="s">
        <v>30</v>
      </c>
      <c r="AX130" s="10" t="s">
        <v>72</v>
      </c>
      <c r="AY130" s="167" t="s">
        <v>187</v>
      </c>
    </row>
    <row r="131" spans="2:65" s="10" customFormat="1" ht="16.5" customHeight="1">
      <c r="B131" s="160"/>
      <c r="C131" s="161"/>
      <c r="D131" s="161"/>
      <c r="E131" s="162" t="s">
        <v>582</v>
      </c>
      <c r="F131" s="213" t="s">
        <v>583</v>
      </c>
      <c r="G131" s="214"/>
      <c r="H131" s="214"/>
      <c r="I131" s="214"/>
      <c r="J131" s="161"/>
      <c r="K131" s="163">
        <v>42.86</v>
      </c>
      <c r="L131" s="161"/>
      <c r="M131" s="161"/>
      <c r="N131" s="161"/>
      <c r="O131" s="161"/>
      <c r="P131" s="161"/>
      <c r="Q131" s="161"/>
      <c r="R131" s="164"/>
      <c r="T131" s="165"/>
      <c r="U131" s="161"/>
      <c r="V131" s="161"/>
      <c r="W131" s="161"/>
      <c r="X131" s="161"/>
      <c r="Y131" s="161"/>
      <c r="Z131" s="161"/>
      <c r="AA131" s="166"/>
      <c r="AT131" s="167" t="s">
        <v>194</v>
      </c>
      <c r="AU131" s="167" t="s">
        <v>80</v>
      </c>
      <c r="AV131" s="10" t="s">
        <v>114</v>
      </c>
      <c r="AW131" s="10" t="s">
        <v>30</v>
      </c>
      <c r="AX131" s="10" t="s">
        <v>80</v>
      </c>
      <c r="AY131" s="167" t="s">
        <v>187</v>
      </c>
    </row>
    <row r="132" spans="2:65" s="1" customFormat="1" ht="25.5" customHeight="1">
      <c r="B132" s="32"/>
      <c r="C132" s="145" t="s">
        <v>130</v>
      </c>
      <c r="D132" s="145" t="s">
        <v>188</v>
      </c>
      <c r="E132" s="146" t="s">
        <v>584</v>
      </c>
      <c r="F132" s="217" t="s">
        <v>585</v>
      </c>
      <c r="G132" s="217"/>
      <c r="H132" s="217"/>
      <c r="I132" s="217"/>
      <c r="J132" s="147" t="s">
        <v>201</v>
      </c>
      <c r="K132" s="148">
        <v>117.75</v>
      </c>
      <c r="L132" s="218">
        <v>0</v>
      </c>
      <c r="M132" s="218"/>
      <c r="N132" s="218">
        <f>ROUND(L132*K132,2)</f>
        <v>0</v>
      </c>
      <c r="O132" s="218"/>
      <c r="P132" s="218"/>
      <c r="Q132" s="218"/>
      <c r="R132" s="34"/>
      <c r="T132" s="149" t="s">
        <v>19</v>
      </c>
      <c r="U132" s="41" t="s">
        <v>37</v>
      </c>
      <c r="V132" s="150">
        <v>0</v>
      </c>
      <c r="W132" s="150">
        <f>V132*K132</f>
        <v>0</v>
      </c>
      <c r="X132" s="150">
        <v>0</v>
      </c>
      <c r="Y132" s="150">
        <f>X132*K132</f>
        <v>0</v>
      </c>
      <c r="Z132" s="150">
        <v>0</v>
      </c>
      <c r="AA132" s="151">
        <f>Z132*K132</f>
        <v>0</v>
      </c>
      <c r="AR132" s="19" t="s">
        <v>186</v>
      </c>
      <c r="AT132" s="19" t="s">
        <v>188</v>
      </c>
      <c r="AU132" s="19" t="s">
        <v>80</v>
      </c>
      <c r="AY132" s="19" t="s">
        <v>187</v>
      </c>
      <c r="BE132" s="152">
        <f>IF(U132="základní",N132,0)</f>
        <v>0</v>
      </c>
      <c r="BF132" s="152">
        <f>IF(U132="snížená",N132,0)</f>
        <v>0</v>
      </c>
      <c r="BG132" s="152">
        <f>IF(U132="zákl. přenesená",N132,0)</f>
        <v>0</v>
      </c>
      <c r="BH132" s="152">
        <f>IF(U132="sníž. přenesená",N132,0)</f>
        <v>0</v>
      </c>
      <c r="BI132" s="152">
        <f>IF(U132="nulová",N132,0)</f>
        <v>0</v>
      </c>
      <c r="BJ132" s="19" t="s">
        <v>80</v>
      </c>
      <c r="BK132" s="152">
        <f>ROUND(L132*K132,2)</f>
        <v>0</v>
      </c>
      <c r="BL132" s="19" t="s">
        <v>186</v>
      </c>
      <c r="BM132" s="19" t="s">
        <v>586</v>
      </c>
    </row>
    <row r="133" spans="2:65" s="9" customFormat="1" ht="51" customHeight="1">
      <c r="B133" s="153"/>
      <c r="C133" s="154"/>
      <c r="D133" s="154"/>
      <c r="E133" s="155" t="s">
        <v>19</v>
      </c>
      <c r="F133" s="219" t="s">
        <v>587</v>
      </c>
      <c r="G133" s="220"/>
      <c r="H133" s="220"/>
      <c r="I133" s="220"/>
      <c r="J133" s="154"/>
      <c r="K133" s="155" t="s">
        <v>19</v>
      </c>
      <c r="L133" s="154"/>
      <c r="M133" s="154"/>
      <c r="N133" s="154"/>
      <c r="O133" s="154"/>
      <c r="P133" s="154"/>
      <c r="Q133" s="154"/>
      <c r="R133" s="156"/>
      <c r="T133" s="157"/>
      <c r="U133" s="154"/>
      <c r="V133" s="154"/>
      <c r="W133" s="154"/>
      <c r="X133" s="154"/>
      <c r="Y133" s="154"/>
      <c r="Z133" s="154"/>
      <c r="AA133" s="158"/>
      <c r="AT133" s="159" t="s">
        <v>194</v>
      </c>
      <c r="AU133" s="159" t="s">
        <v>80</v>
      </c>
      <c r="AV133" s="9" t="s">
        <v>80</v>
      </c>
      <c r="AW133" s="9" t="s">
        <v>30</v>
      </c>
      <c r="AX133" s="9" t="s">
        <v>72</v>
      </c>
      <c r="AY133" s="159" t="s">
        <v>187</v>
      </c>
    </row>
    <row r="134" spans="2:65" s="9" customFormat="1" ht="16.5" customHeight="1">
      <c r="B134" s="153"/>
      <c r="C134" s="154"/>
      <c r="D134" s="154"/>
      <c r="E134" s="155" t="s">
        <v>19</v>
      </c>
      <c r="F134" s="215" t="s">
        <v>588</v>
      </c>
      <c r="G134" s="216"/>
      <c r="H134" s="216"/>
      <c r="I134" s="216"/>
      <c r="J134" s="154"/>
      <c r="K134" s="155" t="s">
        <v>19</v>
      </c>
      <c r="L134" s="154"/>
      <c r="M134" s="154"/>
      <c r="N134" s="154"/>
      <c r="O134" s="154"/>
      <c r="P134" s="154"/>
      <c r="Q134" s="154"/>
      <c r="R134" s="156"/>
      <c r="T134" s="157"/>
      <c r="U134" s="154"/>
      <c r="V134" s="154"/>
      <c r="W134" s="154"/>
      <c r="X134" s="154"/>
      <c r="Y134" s="154"/>
      <c r="Z134" s="154"/>
      <c r="AA134" s="158"/>
      <c r="AT134" s="159" t="s">
        <v>194</v>
      </c>
      <c r="AU134" s="159" t="s">
        <v>80</v>
      </c>
      <c r="AV134" s="9" t="s">
        <v>80</v>
      </c>
      <c r="AW134" s="9" t="s">
        <v>30</v>
      </c>
      <c r="AX134" s="9" t="s">
        <v>72</v>
      </c>
      <c r="AY134" s="159" t="s">
        <v>187</v>
      </c>
    </row>
    <row r="135" spans="2:65" s="10" customFormat="1" ht="16.5" customHeight="1">
      <c r="B135" s="160"/>
      <c r="C135" s="161"/>
      <c r="D135" s="161"/>
      <c r="E135" s="162" t="s">
        <v>248</v>
      </c>
      <c r="F135" s="213" t="s">
        <v>589</v>
      </c>
      <c r="G135" s="214"/>
      <c r="H135" s="214"/>
      <c r="I135" s="214"/>
      <c r="J135" s="161"/>
      <c r="K135" s="163">
        <v>117.75</v>
      </c>
      <c r="L135" s="161"/>
      <c r="M135" s="161"/>
      <c r="N135" s="161"/>
      <c r="O135" s="161"/>
      <c r="P135" s="161"/>
      <c r="Q135" s="161"/>
      <c r="R135" s="164"/>
      <c r="T135" s="165"/>
      <c r="U135" s="161"/>
      <c r="V135" s="161"/>
      <c r="W135" s="161"/>
      <c r="X135" s="161"/>
      <c r="Y135" s="161"/>
      <c r="Z135" s="161"/>
      <c r="AA135" s="166"/>
      <c r="AT135" s="167" t="s">
        <v>194</v>
      </c>
      <c r="AU135" s="167" t="s">
        <v>80</v>
      </c>
      <c r="AV135" s="10" t="s">
        <v>114</v>
      </c>
      <c r="AW135" s="10" t="s">
        <v>30</v>
      </c>
      <c r="AX135" s="10" t="s">
        <v>72</v>
      </c>
      <c r="AY135" s="167" t="s">
        <v>187</v>
      </c>
    </row>
    <row r="136" spans="2:65" s="10" customFormat="1" ht="16.5" customHeight="1">
      <c r="B136" s="160"/>
      <c r="C136" s="161"/>
      <c r="D136" s="161"/>
      <c r="E136" s="162" t="s">
        <v>250</v>
      </c>
      <c r="F136" s="213" t="s">
        <v>251</v>
      </c>
      <c r="G136" s="214"/>
      <c r="H136" s="214"/>
      <c r="I136" s="214"/>
      <c r="J136" s="161"/>
      <c r="K136" s="163">
        <v>117.75</v>
      </c>
      <c r="L136" s="161"/>
      <c r="M136" s="161"/>
      <c r="N136" s="161"/>
      <c r="O136" s="161"/>
      <c r="P136" s="161"/>
      <c r="Q136" s="161"/>
      <c r="R136" s="164"/>
      <c r="T136" s="165"/>
      <c r="U136" s="161"/>
      <c r="V136" s="161"/>
      <c r="W136" s="161"/>
      <c r="X136" s="161"/>
      <c r="Y136" s="161"/>
      <c r="Z136" s="161"/>
      <c r="AA136" s="166"/>
      <c r="AT136" s="167" t="s">
        <v>194</v>
      </c>
      <c r="AU136" s="167" t="s">
        <v>80</v>
      </c>
      <c r="AV136" s="10" t="s">
        <v>114</v>
      </c>
      <c r="AW136" s="10" t="s">
        <v>30</v>
      </c>
      <c r="AX136" s="10" t="s">
        <v>80</v>
      </c>
      <c r="AY136" s="167" t="s">
        <v>187</v>
      </c>
    </row>
    <row r="137" spans="2:65" s="1" customFormat="1" ht="25.5" customHeight="1">
      <c r="B137" s="32"/>
      <c r="C137" s="145" t="s">
        <v>186</v>
      </c>
      <c r="D137" s="145" t="s">
        <v>188</v>
      </c>
      <c r="E137" s="146" t="s">
        <v>590</v>
      </c>
      <c r="F137" s="217" t="s">
        <v>591</v>
      </c>
      <c r="G137" s="217"/>
      <c r="H137" s="217"/>
      <c r="I137" s="217"/>
      <c r="J137" s="147" t="s">
        <v>201</v>
      </c>
      <c r="K137" s="148">
        <v>518.25</v>
      </c>
      <c r="L137" s="218">
        <v>0</v>
      </c>
      <c r="M137" s="218"/>
      <c r="N137" s="218">
        <f>ROUND(L137*K137,2)</f>
        <v>0</v>
      </c>
      <c r="O137" s="218"/>
      <c r="P137" s="218"/>
      <c r="Q137" s="218"/>
      <c r="R137" s="34"/>
      <c r="T137" s="149" t="s">
        <v>19</v>
      </c>
      <c r="U137" s="41" t="s">
        <v>37</v>
      </c>
      <c r="V137" s="150">
        <v>0</v>
      </c>
      <c r="W137" s="150">
        <f>V137*K137</f>
        <v>0</v>
      </c>
      <c r="X137" s="150">
        <v>0</v>
      </c>
      <c r="Y137" s="150">
        <f>X137*K137</f>
        <v>0</v>
      </c>
      <c r="Z137" s="150">
        <v>0</v>
      </c>
      <c r="AA137" s="151">
        <f>Z137*K137</f>
        <v>0</v>
      </c>
      <c r="AR137" s="19" t="s">
        <v>186</v>
      </c>
      <c r="AT137" s="19" t="s">
        <v>188</v>
      </c>
      <c r="AU137" s="19" t="s">
        <v>80</v>
      </c>
      <c r="AY137" s="19" t="s">
        <v>187</v>
      </c>
      <c r="BE137" s="152">
        <f>IF(U137="základní",N137,0)</f>
        <v>0</v>
      </c>
      <c r="BF137" s="152">
        <f>IF(U137="snížená",N137,0)</f>
        <v>0</v>
      </c>
      <c r="BG137" s="152">
        <f>IF(U137="zákl. přenesená",N137,0)</f>
        <v>0</v>
      </c>
      <c r="BH137" s="152">
        <f>IF(U137="sníž. přenesená",N137,0)</f>
        <v>0</v>
      </c>
      <c r="BI137" s="152">
        <f>IF(U137="nulová",N137,0)</f>
        <v>0</v>
      </c>
      <c r="BJ137" s="19" t="s">
        <v>80</v>
      </c>
      <c r="BK137" s="152">
        <f>ROUND(L137*K137,2)</f>
        <v>0</v>
      </c>
      <c r="BL137" s="19" t="s">
        <v>186</v>
      </c>
      <c r="BM137" s="19" t="s">
        <v>592</v>
      </c>
    </row>
    <row r="138" spans="2:65" s="9" customFormat="1" ht="25.5" customHeight="1">
      <c r="B138" s="153"/>
      <c r="C138" s="154"/>
      <c r="D138" s="154"/>
      <c r="E138" s="155" t="s">
        <v>19</v>
      </c>
      <c r="F138" s="219" t="s">
        <v>593</v>
      </c>
      <c r="G138" s="220"/>
      <c r="H138" s="220"/>
      <c r="I138" s="220"/>
      <c r="J138" s="154"/>
      <c r="K138" s="155" t="s">
        <v>19</v>
      </c>
      <c r="L138" s="154"/>
      <c r="M138" s="154"/>
      <c r="N138" s="154"/>
      <c r="O138" s="154"/>
      <c r="P138" s="154"/>
      <c r="Q138" s="154"/>
      <c r="R138" s="156"/>
      <c r="T138" s="157"/>
      <c r="U138" s="154"/>
      <c r="V138" s="154"/>
      <c r="W138" s="154"/>
      <c r="X138" s="154"/>
      <c r="Y138" s="154"/>
      <c r="Z138" s="154"/>
      <c r="AA138" s="158"/>
      <c r="AT138" s="159" t="s">
        <v>194</v>
      </c>
      <c r="AU138" s="159" t="s">
        <v>80</v>
      </c>
      <c r="AV138" s="9" t="s">
        <v>80</v>
      </c>
      <c r="AW138" s="9" t="s">
        <v>30</v>
      </c>
      <c r="AX138" s="9" t="s">
        <v>72</v>
      </c>
      <c r="AY138" s="159" t="s">
        <v>187</v>
      </c>
    </row>
    <row r="139" spans="2:65" s="9" customFormat="1" ht="16.5" customHeight="1">
      <c r="B139" s="153"/>
      <c r="C139" s="154"/>
      <c r="D139" s="154"/>
      <c r="E139" s="155" t="s">
        <v>19</v>
      </c>
      <c r="F139" s="215" t="s">
        <v>570</v>
      </c>
      <c r="G139" s="216"/>
      <c r="H139" s="216"/>
      <c r="I139" s="216"/>
      <c r="J139" s="154"/>
      <c r="K139" s="155" t="s">
        <v>19</v>
      </c>
      <c r="L139" s="154"/>
      <c r="M139" s="154"/>
      <c r="N139" s="154"/>
      <c r="O139" s="154"/>
      <c r="P139" s="154"/>
      <c r="Q139" s="154"/>
      <c r="R139" s="156"/>
      <c r="T139" s="157"/>
      <c r="U139" s="154"/>
      <c r="V139" s="154"/>
      <c r="W139" s="154"/>
      <c r="X139" s="154"/>
      <c r="Y139" s="154"/>
      <c r="Z139" s="154"/>
      <c r="AA139" s="158"/>
      <c r="AT139" s="159" t="s">
        <v>194</v>
      </c>
      <c r="AU139" s="159" t="s">
        <v>80</v>
      </c>
      <c r="AV139" s="9" t="s">
        <v>80</v>
      </c>
      <c r="AW139" s="9" t="s">
        <v>30</v>
      </c>
      <c r="AX139" s="9" t="s">
        <v>72</v>
      </c>
      <c r="AY139" s="159" t="s">
        <v>187</v>
      </c>
    </row>
    <row r="140" spans="2:65" s="9" customFormat="1" ht="16.5" customHeight="1">
      <c r="B140" s="153"/>
      <c r="C140" s="154"/>
      <c r="D140" s="154"/>
      <c r="E140" s="155" t="s">
        <v>19</v>
      </c>
      <c r="F140" s="215" t="s">
        <v>218</v>
      </c>
      <c r="G140" s="216"/>
      <c r="H140" s="216"/>
      <c r="I140" s="216"/>
      <c r="J140" s="154"/>
      <c r="K140" s="155" t="s">
        <v>19</v>
      </c>
      <c r="L140" s="154"/>
      <c r="M140" s="154"/>
      <c r="N140" s="154"/>
      <c r="O140" s="154"/>
      <c r="P140" s="154"/>
      <c r="Q140" s="154"/>
      <c r="R140" s="156"/>
      <c r="T140" s="157"/>
      <c r="U140" s="154"/>
      <c r="V140" s="154"/>
      <c r="W140" s="154"/>
      <c r="X140" s="154"/>
      <c r="Y140" s="154"/>
      <c r="Z140" s="154"/>
      <c r="AA140" s="158"/>
      <c r="AT140" s="159" t="s">
        <v>194</v>
      </c>
      <c r="AU140" s="159" t="s">
        <v>80</v>
      </c>
      <c r="AV140" s="9" t="s">
        <v>80</v>
      </c>
      <c r="AW140" s="9" t="s">
        <v>30</v>
      </c>
      <c r="AX140" s="9" t="s">
        <v>72</v>
      </c>
      <c r="AY140" s="159" t="s">
        <v>187</v>
      </c>
    </row>
    <row r="141" spans="2:65" s="9" customFormat="1" ht="16.5" customHeight="1">
      <c r="B141" s="153"/>
      <c r="C141" s="154"/>
      <c r="D141" s="154"/>
      <c r="E141" s="155" t="s">
        <v>19</v>
      </c>
      <c r="F141" s="215" t="s">
        <v>594</v>
      </c>
      <c r="G141" s="216"/>
      <c r="H141" s="216"/>
      <c r="I141" s="216"/>
      <c r="J141" s="154"/>
      <c r="K141" s="155" t="s">
        <v>19</v>
      </c>
      <c r="L141" s="154"/>
      <c r="M141" s="154"/>
      <c r="N141" s="154"/>
      <c r="O141" s="154"/>
      <c r="P141" s="154"/>
      <c r="Q141" s="154"/>
      <c r="R141" s="156"/>
      <c r="T141" s="157"/>
      <c r="U141" s="154"/>
      <c r="V141" s="154"/>
      <c r="W141" s="154"/>
      <c r="X141" s="154"/>
      <c r="Y141" s="154"/>
      <c r="Z141" s="154"/>
      <c r="AA141" s="158"/>
      <c r="AT141" s="159" t="s">
        <v>194</v>
      </c>
      <c r="AU141" s="159" t="s">
        <v>80</v>
      </c>
      <c r="AV141" s="9" t="s">
        <v>80</v>
      </c>
      <c r="AW141" s="9" t="s">
        <v>30</v>
      </c>
      <c r="AX141" s="9" t="s">
        <v>72</v>
      </c>
      <c r="AY141" s="159" t="s">
        <v>187</v>
      </c>
    </row>
    <row r="142" spans="2:65" s="9" customFormat="1" ht="16.5" customHeight="1">
      <c r="B142" s="153"/>
      <c r="C142" s="154"/>
      <c r="D142" s="154"/>
      <c r="E142" s="155" t="s">
        <v>19</v>
      </c>
      <c r="F142" s="215" t="s">
        <v>577</v>
      </c>
      <c r="G142" s="216"/>
      <c r="H142" s="216"/>
      <c r="I142" s="216"/>
      <c r="J142" s="154"/>
      <c r="K142" s="155" t="s">
        <v>19</v>
      </c>
      <c r="L142" s="154"/>
      <c r="M142" s="154"/>
      <c r="N142" s="154"/>
      <c r="O142" s="154"/>
      <c r="P142" s="154"/>
      <c r="Q142" s="154"/>
      <c r="R142" s="156"/>
      <c r="T142" s="157"/>
      <c r="U142" s="154"/>
      <c r="V142" s="154"/>
      <c r="W142" s="154"/>
      <c r="X142" s="154"/>
      <c r="Y142" s="154"/>
      <c r="Z142" s="154"/>
      <c r="AA142" s="158"/>
      <c r="AT142" s="159" t="s">
        <v>194</v>
      </c>
      <c r="AU142" s="159" t="s">
        <v>80</v>
      </c>
      <c r="AV142" s="9" t="s">
        <v>80</v>
      </c>
      <c r="AW142" s="9" t="s">
        <v>30</v>
      </c>
      <c r="AX142" s="9" t="s">
        <v>72</v>
      </c>
      <c r="AY142" s="159" t="s">
        <v>187</v>
      </c>
    </row>
    <row r="143" spans="2:65" s="10" customFormat="1" ht="16.5" customHeight="1">
      <c r="B143" s="160"/>
      <c r="C143" s="161"/>
      <c r="D143" s="161"/>
      <c r="E143" s="162" t="s">
        <v>270</v>
      </c>
      <c r="F143" s="213" t="s">
        <v>595</v>
      </c>
      <c r="G143" s="214"/>
      <c r="H143" s="214"/>
      <c r="I143" s="214"/>
      <c r="J143" s="161"/>
      <c r="K143" s="163">
        <v>636</v>
      </c>
      <c r="L143" s="161"/>
      <c r="M143" s="161"/>
      <c r="N143" s="161"/>
      <c r="O143" s="161"/>
      <c r="P143" s="161"/>
      <c r="Q143" s="161"/>
      <c r="R143" s="164"/>
      <c r="T143" s="165"/>
      <c r="U143" s="161"/>
      <c r="V143" s="161"/>
      <c r="W143" s="161"/>
      <c r="X143" s="161"/>
      <c r="Y143" s="161"/>
      <c r="Z143" s="161"/>
      <c r="AA143" s="166"/>
      <c r="AT143" s="167" t="s">
        <v>194</v>
      </c>
      <c r="AU143" s="167" t="s">
        <v>80</v>
      </c>
      <c r="AV143" s="10" t="s">
        <v>114</v>
      </c>
      <c r="AW143" s="10" t="s">
        <v>30</v>
      </c>
      <c r="AX143" s="10" t="s">
        <v>72</v>
      </c>
      <c r="AY143" s="167" t="s">
        <v>187</v>
      </c>
    </row>
    <row r="144" spans="2:65" s="9" customFormat="1" ht="25.5" customHeight="1">
      <c r="B144" s="153"/>
      <c r="C144" s="154"/>
      <c r="D144" s="154"/>
      <c r="E144" s="155" t="s">
        <v>19</v>
      </c>
      <c r="F144" s="215" t="s">
        <v>596</v>
      </c>
      <c r="G144" s="216"/>
      <c r="H144" s="216"/>
      <c r="I144" s="216"/>
      <c r="J144" s="154"/>
      <c r="K144" s="155" t="s">
        <v>19</v>
      </c>
      <c r="L144" s="154"/>
      <c r="M144" s="154"/>
      <c r="N144" s="154"/>
      <c r="O144" s="154"/>
      <c r="P144" s="154"/>
      <c r="Q144" s="154"/>
      <c r="R144" s="156"/>
      <c r="T144" s="157"/>
      <c r="U144" s="154"/>
      <c r="V144" s="154"/>
      <c r="W144" s="154"/>
      <c r="X144" s="154"/>
      <c r="Y144" s="154"/>
      <c r="Z144" s="154"/>
      <c r="AA144" s="158"/>
      <c r="AT144" s="159" t="s">
        <v>194</v>
      </c>
      <c r="AU144" s="159" t="s">
        <v>80</v>
      </c>
      <c r="AV144" s="9" t="s">
        <v>80</v>
      </c>
      <c r="AW144" s="9" t="s">
        <v>30</v>
      </c>
      <c r="AX144" s="9" t="s">
        <v>72</v>
      </c>
      <c r="AY144" s="159" t="s">
        <v>187</v>
      </c>
    </row>
    <row r="145" spans="2:65" s="10" customFormat="1" ht="16.5" customHeight="1">
      <c r="B145" s="160"/>
      <c r="C145" s="161"/>
      <c r="D145" s="161"/>
      <c r="E145" s="162" t="s">
        <v>272</v>
      </c>
      <c r="F145" s="213" t="s">
        <v>597</v>
      </c>
      <c r="G145" s="214"/>
      <c r="H145" s="214"/>
      <c r="I145" s="214"/>
      <c r="J145" s="161"/>
      <c r="K145" s="163">
        <v>-117.75</v>
      </c>
      <c r="L145" s="161"/>
      <c r="M145" s="161"/>
      <c r="N145" s="161"/>
      <c r="O145" s="161"/>
      <c r="P145" s="161"/>
      <c r="Q145" s="161"/>
      <c r="R145" s="164"/>
      <c r="T145" s="165"/>
      <c r="U145" s="161"/>
      <c r="V145" s="161"/>
      <c r="W145" s="161"/>
      <c r="X145" s="161"/>
      <c r="Y145" s="161"/>
      <c r="Z145" s="161"/>
      <c r="AA145" s="166"/>
      <c r="AT145" s="167" t="s">
        <v>194</v>
      </c>
      <c r="AU145" s="167" t="s">
        <v>80</v>
      </c>
      <c r="AV145" s="10" t="s">
        <v>114</v>
      </c>
      <c r="AW145" s="10" t="s">
        <v>30</v>
      </c>
      <c r="AX145" s="10" t="s">
        <v>72</v>
      </c>
      <c r="AY145" s="167" t="s">
        <v>187</v>
      </c>
    </row>
    <row r="146" spans="2:65" s="10" customFormat="1" ht="16.5" customHeight="1">
      <c r="B146" s="160"/>
      <c r="C146" s="161"/>
      <c r="D146" s="161"/>
      <c r="E146" s="162" t="s">
        <v>598</v>
      </c>
      <c r="F146" s="213" t="s">
        <v>599</v>
      </c>
      <c r="G146" s="214"/>
      <c r="H146" s="214"/>
      <c r="I146" s="214"/>
      <c r="J146" s="161"/>
      <c r="K146" s="163">
        <v>518.25</v>
      </c>
      <c r="L146" s="161"/>
      <c r="M146" s="161"/>
      <c r="N146" s="161"/>
      <c r="O146" s="161"/>
      <c r="P146" s="161"/>
      <c r="Q146" s="161"/>
      <c r="R146" s="164"/>
      <c r="T146" s="165"/>
      <c r="U146" s="161"/>
      <c r="V146" s="161"/>
      <c r="W146" s="161"/>
      <c r="X146" s="161"/>
      <c r="Y146" s="161"/>
      <c r="Z146" s="161"/>
      <c r="AA146" s="166"/>
      <c r="AT146" s="167" t="s">
        <v>194</v>
      </c>
      <c r="AU146" s="167" t="s">
        <v>80</v>
      </c>
      <c r="AV146" s="10" t="s">
        <v>114</v>
      </c>
      <c r="AW146" s="10" t="s">
        <v>30</v>
      </c>
      <c r="AX146" s="10" t="s">
        <v>80</v>
      </c>
      <c r="AY146" s="167" t="s">
        <v>187</v>
      </c>
    </row>
    <row r="147" spans="2:65" s="1" customFormat="1" ht="25.5" customHeight="1">
      <c r="B147" s="32"/>
      <c r="C147" s="145" t="s">
        <v>232</v>
      </c>
      <c r="D147" s="145" t="s">
        <v>188</v>
      </c>
      <c r="E147" s="146" t="s">
        <v>600</v>
      </c>
      <c r="F147" s="217" t="s">
        <v>601</v>
      </c>
      <c r="G147" s="217"/>
      <c r="H147" s="217"/>
      <c r="I147" s="217"/>
      <c r="J147" s="147" t="s">
        <v>201</v>
      </c>
      <c r="K147" s="148">
        <v>117.75</v>
      </c>
      <c r="L147" s="218">
        <v>0</v>
      </c>
      <c r="M147" s="218"/>
      <c r="N147" s="218">
        <f>ROUND(L147*K147,2)</f>
        <v>0</v>
      </c>
      <c r="O147" s="218"/>
      <c r="P147" s="218"/>
      <c r="Q147" s="218"/>
      <c r="R147" s="34"/>
      <c r="T147" s="149" t="s">
        <v>19</v>
      </c>
      <c r="U147" s="41" t="s">
        <v>37</v>
      </c>
      <c r="V147" s="150">
        <v>0</v>
      </c>
      <c r="W147" s="150">
        <f>V147*K147</f>
        <v>0</v>
      </c>
      <c r="X147" s="150">
        <v>0</v>
      </c>
      <c r="Y147" s="150">
        <f>X147*K147</f>
        <v>0</v>
      </c>
      <c r="Z147" s="150">
        <v>0</v>
      </c>
      <c r="AA147" s="151">
        <f>Z147*K147</f>
        <v>0</v>
      </c>
      <c r="AR147" s="19" t="s">
        <v>186</v>
      </c>
      <c r="AT147" s="19" t="s">
        <v>188</v>
      </c>
      <c r="AU147" s="19" t="s">
        <v>80</v>
      </c>
      <c r="AY147" s="19" t="s">
        <v>187</v>
      </c>
      <c r="BE147" s="152">
        <f>IF(U147="základní",N147,0)</f>
        <v>0</v>
      </c>
      <c r="BF147" s="152">
        <f>IF(U147="snížená",N147,0)</f>
        <v>0</v>
      </c>
      <c r="BG147" s="152">
        <f>IF(U147="zákl. přenesená",N147,0)</f>
        <v>0</v>
      </c>
      <c r="BH147" s="152">
        <f>IF(U147="sníž. přenesená",N147,0)</f>
        <v>0</v>
      </c>
      <c r="BI147" s="152">
        <f>IF(U147="nulová",N147,0)</f>
        <v>0</v>
      </c>
      <c r="BJ147" s="19" t="s">
        <v>80</v>
      </c>
      <c r="BK147" s="152">
        <f>ROUND(L147*K147,2)</f>
        <v>0</v>
      </c>
      <c r="BL147" s="19" t="s">
        <v>186</v>
      </c>
      <c r="BM147" s="19" t="s">
        <v>602</v>
      </c>
    </row>
    <row r="148" spans="2:65" s="9" customFormat="1" ht="25.5" customHeight="1">
      <c r="B148" s="153"/>
      <c r="C148" s="154"/>
      <c r="D148" s="154"/>
      <c r="E148" s="155" t="s">
        <v>19</v>
      </c>
      <c r="F148" s="219" t="s">
        <v>603</v>
      </c>
      <c r="G148" s="220"/>
      <c r="H148" s="220"/>
      <c r="I148" s="220"/>
      <c r="J148" s="154"/>
      <c r="K148" s="155" t="s">
        <v>19</v>
      </c>
      <c r="L148" s="154"/>
      <c r="M148" s="154"/>
      <c r="N148" s="154"/>
      <c r="O148" s="154"/>
      <c r="P148" s="154"/>
      <c r="Q148" s="154"/>
      <c r="R148" s="156"/>
      <c r="T148" s="157"/>
      <c r="U148" s="154"/>
      <c r="V148" s="154"/>
      <c r="W148" s="154"/>
      <c r="X148" s="154"/>
      <c r="Y148" s="154"/>
      <c r="Z148" s="154"/>
      <c r="AA148" s="158"/>
      <c r="AT148" s="159" t="s">
        <v>194</v>
      </c>
      <c r="AU148" s="159" t="s">
        <v>80</v>
      </c>
      <c r="AV148" s="9" t="s">
        <v>80</v>
      </c>
      <c r="AW148" s="9" t="s">
        <v>30</v>
      </c>
      <c r="AX148" s="9" t="s">
        <v>72</v>
      </c>
      <c r="AY148" s="159" t="s">
        <v>187</v>
      </c>
    </row>
    <row r="149" spans="2:65" s="9" customFormat="1" ht="16.5" customHeight="1">
      <c r="B149" s="153"/>
      <c r="C149" s="154"/>
      <c r="D149" s="154"/>
      <c r="E149" s="155" t="s">
        <v>19</v>
      </c>
      <c r="F149" s="215" t="s">
        <v>588</v>
      </c>
      <c r="G149" s="216"/>
      <c r="H149" s="216"/>
      <c r="I149" s="216"/>
      <c r="J149" s="154"/>
      <c r="K149" s="155" t="s">
        <v>19</v>
      </c>
      <c r="L149" s="154"/>
      <c r="M149" s="154"/>
      <c r="N149" s="154"/>
      <c r="O149" s="154"/>
      <c r="P149" s="154"/>
      <c r="Q149" s="154"/>
      <c r="R149" s="156"/>
      <c r="T149" s="157"/>
      <c r="U149" s="154"/>
      <c r="V149" s="154"/>
      <c r="W149" s="154"/>
      <c r="X149" s="154"/>
      <c r="Y149" s="154"/>
      <c r="Z149" s="154"/>
      <c r="AA149" s="158"/>
      <c r="AT149" s="159" t="s">
        <v>194</v>
      </c>
      <c r="AU149" s="159" t="s">
        <v>80</v>
      </c>
      <c r="AV149" s="9" t="s">
        <v>80</v>
      </c>
      <c r="AW149" s="9" t="s">
        <v>30</v>
      </c>
      <c r="AX149" s="9" t="s">
        <v>72</v>
      </c>
      <c r="AY149" s="159" t="s">
        <v>187</v>
      </c>
    </row>
    <row r="150" spans="2:65" s="10" customFormat="1" ht="16.5" customHeight="1">
      <c r="B150" s="160"/>
      <c r="C150" s="161"/>
      <c r="D150" s="161"/>
      <c r="E150" s="162" t="s">
        <v>329</v>
      </c>
      <c r="F150" s="213" t="s">
        <v>589</v>
      </c>
      <c r="G150" s="214"/>
      <c r="H150" s="214"/>
      <c r="I150" s="214"/>
      <c r="J150" s="161"/>
      <c r="K150" s="163">
        <v>117.75</v>
      </c>
      <c r="L150" s="161"/>
      <c r="M150" s="161"/>
      <c r="N150" s="161"/>
      <c r="O150" s="161"/>
      <c r="P150" s="161"/>
      <c r="Q150" s="161"/>
      <c r="R150" s="164"/>
      <c r="T150" s="165"/>
      <c r="U150" s="161"/>
      <c r="V150" s="161"/>
      <c r="W150" s="161"/>
      <c r="X150" s="161"/>
      <c r="Y150" s="161"/>
      <c r="Z150" s="161"/>
      <c r="AA150" s="166"/>
      <c r="AT150" s="167" t="s">
        <v>194</v>
      </c>
      <c r="AU150" s="167" t="s">
        <v>80</v>
      </c>
      <c r="AV150" s="10" t="s">
        <v>114</v>
      </c>
      <c r="AW150" s="10" t="s">
        <v>30</v>
      </c>
      <c r="AX150" s="10" t="s">
        <v>72</v>
      </c>
      <c r="AY150" s="167" t="s">
        <v>187</v>
      </c>
    </row>
    <row r="151" spans="2:65" s="10" customFormat="1" ht="16.5" customHeight="1">
      <c r="B151" s="160"/>
      <c r="C151" s="161"/>
      <c r="D151" s="161"/>
      <c r="E151" s="162" t="s">
        <v>331</v>
      </c>
      <c r="F151" s="213" t="s">
        <v>332</v>
      </c>
      <c r="G151" s="214"/>
      <c r="H151" s="214"/>
      <c r="I151" s="214"/>
      <c r="J151" s="161"/>
      <c r="K151" s="163">
        <v>117.75</v>
      </c>
      <c r="L151" s="161"/>
      <c r="M151" s="161"/>
      <c r="N151" s="161"/>
      <c r="O151" s="161"/>
      <c r="P151" s="161"/>
      <c r="Q151" s="161"/>
      <c r="R151" s="164"/>
      <c r="T151" s="165"/>
      <c r="U151" s="161"/>
      <c r="V151" s="161"/>
      <c r="W151" s="161"/>
      <c r="X151" s="161"/>
      <c r="Y151" s="161"/>
      <c r="Z151" s="161"/>
      <c r="AA151" s="166"/>
      <c r="AT151" s="167" t="s">
        <v>194</v>
      </c>
      <c r="AU151" s="167" t="s">
        <v>80</v>
      </c>
      <c r="AV151" s="10" t="s">
        <v>114</v>
      </c>
      <c r="AW151" s="10" t="s">
        <v>30</v>
      </c>
      <c r="AX151" s="10" t="s">
        <v>80</v>
      </c>
      <c r="AY151" s="167" t="s">
        <v>187</v>
      </c>
    </row>
    <row r="152" spans="2:65" s="1" customFormat="1" ht="25.5" customHeight="1">
      <c r="B152" s="32"/>
      <c r="C152" s="145" t="s">
        <v>243</v>
      </c>
      <c r="D152" s="145" t="s">
        <v>188</v>
      </c>
      <c r="E152" s="146" t="s">
        <v>604</v>
      </c>
      <c r="F152" s="217" t="s">
        <v>605</v>
      </c>
      <c r="G152" s="217"/>
      <c r="H152" s="217"/>
      <c r="I152" s="217"/>
      <c r="J152" s="147" t="s">
        <v>201</v>
      </c>
      <c r="K152" s="148">
        <v>678.86</v>
      </c>
      <c r="L152" s="218">
        <v>0</v>
      </c>
      <c r="M152" s="218"/>
      <c r="N152" s="218">
        <f>ROUND(L152*K152,2)</f>
        <v>0</v>
      </c>
      <c r="O152" s="218"/>
      <c r="P152" s="218"/>
      <c r="Q152" s="218"/>
      <c r="R152" s="34"/>
      <c r="T152" s="149" t="s">
        <v>19</v>
      </c>
      <c r="U152" s="41" t="s">
        <v>37</v>
      </c>
      <c r="V152" s="150">
        <v>0</v>
      </c>
      <c r="W152" s="150">
        <f>V152*K152</f>
        <v>0</v>
      </c>
      <c r="X152" s="150">
        <v>0</v>
      </c>
      <c r="Y152" s="150">
        <f>X152*K152</f>
        <v>0</v>
      </c>
      <c r="Z152" s="150">
        <v>0</v>
      </c>
      <c r="AA152" s="151">
        <f>Z152*K152</f>
        <v>0</v>
      </c>
      <c r="AR152" s="19" t="s">
        <v>186</v>
      </c>
      <c r="AT152" s="19" t="s">
        <v>188</v>
      </c>
      <c r="AU152" s="19" t="s">
        <v>80</v>
      </c>
      <c r="AY152" s="19" t="s">
        <v>187</v>
      </c>
      <c r="BE152" s="152">
        <f>IF(U152="základní",N152,0)</f>
        <v>0</v>
      </c>
      <c r="BF152" s="152">
        <f>IF(U152="snížená",N152,0)</f>
        <v>0</v>
      </c>
      <c r="BG152" s="152">
        <f>IF(U152="zákl. přenesená",N152,0)</f>
        <v>0</v>
      </c>
      <c r="BH152" s="152">
        <f>IF(U152="sníž. přenesená",N152,0)</f>
        <v>0</v>
      </c>
      <c r="BI152" s="152">
        <f>IF(U152="nulová",N152,0)</f>
        <v>0</v>
      </c>
      <c r="BJ152" s="19" t="s">
        <v>80</v>
      </c>
      <c r="BK152" s="152">
        <f>ROUND(L152*K152,2)</f>
        <v>0</v>
      </c>
      <c r="BL152" s="19" t="s">
        <v>186</v>
      </c>
      <c r="BM152" s="19" t="s">
        <v>606</v>
      </c>
    </row>
    <row r="153" spans="2:65" s="9" customFormat="1" ht="25.5" customHeight="1">
      <c r="B153" s="153"/>
      <c r="C153" s="154"/>
      <c r="D153" s="154"/>
      <c r="E153" s="155" t="s">
        <v>19</v>
      </c>
      <c r="F153" s="219" t="s">
        <v>607</v>
      </c>
      <c r="G153" s="220"/>
      <c r="H153" s="220"/>
      <c r="I153" s="220"/>
      <c r="J153" s="154"/>
      <c r="K153" s="155" t="s">
        <v>19</v>
      </c>
      <c r="L153" s="154"/>
      <c r="M153" s="154"/>
      <c r="N153" s="154"/>
      <c r="O153" s="154"/>
      <c r="P153" s="154"/>
      <c r="Q153" s="154"/>
      <c r="R153" s="156"/>
      <c r="T153" s="157"/>
      <c r="U153" s="154"/>
      <c r="V153" s="154"/>
      <c r="W153" s="154"/>
      <c r="X153" s="154"/>
      <c r="Y153" s="154"/>
      <c r="Z153" s="154"/>
      <c r="AA153" s="158"/>
      <c r="AT153" s="159" t="s">
        <v>194</v>
      </c>
      <c r="AU153" s="159" t="s">
        <v>80</v>
      </c>
      <c r="AV153" s="9" t="s">
        <v>80</v>
      </c>
      <c r="AW153" s="9" t="s">
        <v>30</v>
      </c>
      <c r="AX153" s="9" t="s">
        <v>72</v>
      </c>
      <c r="AY153" s="159" t="s">
        <v>187</v>
      </c>
    </row>
    <row r="154" spans="2:65" s="9" customFormat="1" ht="16.5" customHeight="1">
      <c r="B154" s="153"/>
      <c r="C154" s="154"/>
      <c r="D154" s="154"/>
      <c r="E154" s="155" t="s">
        <v>19</v>
      </c>
      <c r="F154" s="215" t="s">
        <v>608</v>
      </c>
      <c r="G154" s="216"/>
      <c r="H154" s="216"/>
      <c r="I154" s="216"/>
      <c r="J154" s="154"/>
      <c r="K154" s="155" t="s">
        <v>19</v>
      </c>
      <c r="L154" s="154"/>
      <c r="M154" s="154"/>
      <c r="N154" s="154"/>
      <c r="O154" s="154"/>
      <c r="P154" s="154"/>
      <c r="Q154" s="154"/>
      <c r="R154" s="156"/>
      <c r="T154" s="157"/>
      <c r="U154" s="154"/>
      <c r="V154" s="154"/>
      <c r="W154" s="154"/>
      <c r="X154" s="154"/>
      <c r="Y154" s="154"/>
      <c r="Z154" s="154"/>
      <c r="AA154" s="158"/>
      <c r="AT154" s="159" t="s">
        <v>194</v>
      </c>
      <c r="AU154" s="159" t="s">
        <v>80</v>
      </c>
      <c r="AV154" s="9" t="s">
        <v>80</v>
      </c>
      <c r="AW154" s="9" t="s">
        <v>30</v>
      </c>
      <c r="AX154" s="9" t="s">
        <v>72</v>
      </c>
      <c r="AY154" s="159" t="s">
        <v>187</v>
      </c>
    </row>
    <row r="155" spans="2:65" s="10" customFormat="1" ht="16.5" customHeight="1">
      <c r="B155" s="160"/>
      <c r="C155" s="161"/>
      <c r="D155" s="161"/>
      <c r="E155" s="162" t="s">
        <v>294</v>
      </c>
      <c r="F155" s="213" t="s">
        <v>589</v>
      </c>
      <c r="G155" s="214"/>
      <c r="H155" s="214"/>
      <c r="I155" s="214"/>
      <c r="J155" s="161"/>
      <c r="K155" s="163">
        <v>117.75</v>
      </c>
      <c r="L155" s="161"/>
      <c r="M155" s="161"/>
      <c r="N155" s="161"/>
      <c r="O155" s="161"/>
      <c r="P155" s="161"/>
      <c r="Q155" s="161"/>
      <c r="R155" s="164"/>
      <c r="T155" s="165"/>
      <c r="U155" s="161"/>
      <c r="V155" s="161"/>
      <c r="W155" s="161"/>
      <c r="X155" s="161"/>
      <c r="Y155" s="161"/>
      <c r="Z155" s="161"/>
      <c r="AA155" s="166"/>
      <c r="AT155" s="167" t="s">
        <v>194</v>
      </c>
      <c r="AU155" s="167" t="s">
        <v>80</v>
      </c>
      <c r="AV155" s="10" t="s">
        <v>114</v>
      </c>
      <c r="AW155" s="10" t="s">
        <v>30</v>
      </c>
      <c r="AX155" s="10" t="s">
        <v>72</v>
      </c>
      <c r="AY155" s="167" t="s">
        <v>187</v>
      </c>
    </row>
    <row r="156" spans="2:65" s="9" customFormat="1" ht="16.5" customHeight="1">
      <c r="B156" s="153"/>
      <c r="C156" s="154"/>
      <c r="D156" s="154"/>
      <c r="E156" s="155" t="s">
        <v>19</v>
      </c>
      <c r="F156" s="215" t="s">
        <v>609</v>
      </c>
      <c r="G156" s="216"/>
      <c r="H156" s="216"/>
      <c r="I156" s="216"/>
      <c r="J156" s="154"/>
      <c r="K156" s="155" t="s">
        <v>19</v>
      </c>
      <c r="L156" s="154"/>
      <c r="M156" s="154"/>
      <c r="N156" s="154"/>
      <c r="O156" s="154"/>
      <c r="P156" s="154"/>
      <c r="Q156" s="154"/>
      <c r="R156" s="156"/>
      <c r="T156" s="157"/>
      <c r="U156" s="154"/>
      <c r="V156" s="154"/>
      <c r="W156" s="154"/>
      <c r="X156" s="154"/>
      <c r="Y156" s="154"/>
      <c r="Z156" s="154"/>
      <c r="AA156" s="158"/>
      <c r="AT156" s="159" t="s">
        <v>194</v>
      </c>
      <c r="AU156" s="159" t="s">
        <v>80</v>
      </c>
      <c r="AV156" s="9" t="s">
        <v>80</v>
      </c>
      <c r="AW156" s="9" t="s">
        <v>30</v>
      </c>
      <c r="AX156" s="9" t="s">
        <v>72</v>
      </c>
      <c r="AY156" s="159" t="s">
        <v>187</v>
      </c>
    </row>
    <row r="157" spans="2:65" s="10" customFormat="1" ht="16.5" customHeight="1">
      <c r="B157" s="160"/>
      <c r="C157" s="161"/>
      <c r="D157" s="161"/>
      <c r="E157" s="162" t="s">
        <v>116</v>
      </c>
      <c r="F157" s="213" t="s">
        <v>610</v>
      </c>
      <c r="G157" s="214"/>
      <c r="H157" s="214"/>
      <c r="I157" s="214"/>
      <c r="J157" s="161"/>
      <c r="K157" s="163">
        <v>518.25</v>
      </c>
      <c r="L157" s="161"/>
      <c r="M157" s="161"/>
      <c r="N157" s="161"/>
      <c r="O157" s="161"/>
      <c r="P157" s="161"/>
      <c r="Q157" s="161"/>
      <c r="R157" s="164"/>
      <c r="T157" s="165"/>
      <c r="U157" s="161"/>
      <c r="V157" s="161"/>
      <c r="W157" s="161"/>
      <c r="X157" s="161"/>
      <c r="Y157" s="161"/>
      <c r="Z157" s="161"/>
      <c r="AA157" s="166"/>
      <c r="AT157" s="167" t="s">
        <v>194</v>
      </c>
      <c r="AU157" s="167" t="s">
        <v>80</v>
      </c>
      <c r="AV157" s="10" t="s">
        <v>114</v>
      </c>
      <c r="AW157" s="10" t="s">
        <v>30</v>
      </c>
      <c r="AX157" s="10" t="s">
        <v>72</v>
      </c>
      <c r="AY157" s="167" t="s">
        <v>187</v>
      </c>
    </row>
    <row r="158" spans="2:65" s="9" customFormat="1" ht="16.5" customHeight="1">
      <c r="B158" s="153"/>
      <c r="C158" s="154"/>
      <c r="D158" s="154"/>
      <c r="E158" s="155" t="s">
        <v>19</v>
      </c>
      <c r="F158" s="215" t="s">
        <v>611</v>
      </c>
      <c r="G158" s="216"/>
      <c r="H158" s="216"/>
      <c r="I158" s="216"/>
      <c r="J158" s="154"/>
      <c r="K158" s="155" t="s">
        <v>19</v>
      </c>
      <c r="L158" s="154"/>
      <c r="M158" s="154"/>
      <c r="N158" s="154"/>
      <c r="O158" s="154"/>
      <c r="P158" s="154"/>
      <c r="Q158" s="154"/>
      <c r="R158" s="156"/>
      <c r="T158" s="157"/>
      <c r="U158" s="154"/>
      <c r="V158" s="154"/>
      <c r="W158" s="154"/>
      <c r="X158" s="154"/>
      <c r="Y158" s="154"/>
      <c r="Z158" s="154"/>
      <c r="AA158" s="158"/>
      <c r="AT158" s="159" t="s">
        <v>194</v>
      </c>
      <c r="AU158" s="159" t="s">
        <v>80</v>
      </c>
      <c r="AV158" s="9" t="s">
        <v>80</v>
      </c>
      <c r="AW158" s="9" t="s">
        <v>30</v>
      </c>
      <c r="AX158" s="9" t="s">
        <v>72</v>
      </c>
      <c r="AY158" s="159" t="s">
        <v>187</v>
      </c>
    </row>
    <row r="159" spans="2:65" s="10" customFormat="1" ht="16.5" customHeight="1">
      <c r="B159" s="160"/>
      <c r="C159" s="161"/>
      <c r="D159" s="161"/>
      <c r="E159" s="162" t="s">
        <v>119</v>
      </c>
      <c r="F159" s="213" t="s">
        <v>612</v>
      </c>
      <c r="G159" s="214"/>
      <c r="H159" s="214"/>
      <c r="I159" s="214"/>
      <c r="J159" s="161"/>
      <c r="K159" s="163">
        <v>42.86</v>
      </c>
      <c r="L159" s="161"/>
      <c r="M159" s="161"/>
      <c r="N159" s="161"/>
      <c r="O159" s="161"/>
      <c r="P159" s="161"/>
      <c r="Q159" s="161"/>
      <c r="R159" s="164"/>
      <c r="T159" s="165"/>
      <c r="U159" s="161"/>
      <c r="V159" s="161"/>
      <c r="W159" s="161"/>
      <c r="X159" s="161"/>
      <c r="Y159" s="161"/>
      <c r="Z159" s="161"/>
      <c r="AA159" s="166"/>
      <c r="AT159" s="167" t="s">
        <v>194</v>
      </c>
      <c r="AU159" s="167" t="s">
        <v>80</v>
      </c>
      <c r="AV159" s="10" t="s">
        <v>114</v>
      </c>
      <c r="AW159" s="10" t="s">
        <v>30</v>
      </c>
      <c r="AX159" s="10" t="s">
        <v>72</v>
      </c>
      <c r="AY159" s="167" t="s">
        <v>187</v>
      </c>
    </row>
    <row r="160" spans="2:65" s="10" customFormat="1" ht="16.5" customHeight="1">
      <c r="B160" s="160"/>
      <c r="C160" s="161"/>
      <c r="D160" s="161"/>
      <c r="E160" s="162" t="s">
        <v>299</v>
      </c>
      <c r="F160" s="213" t="s">
        <v>300</v>
      </c>
      <c r="G160" s="214"/>
      <c r="H160" s="214"/>
      <c r="I160" s="214"/>
      <c r="J160" s="161"/>
      <c r="K160" s="163">
        <v>678.86</v>
      </c>
      <c r="L160" s="161"/>
      <c r="M160" s="161"/>
      <c r="N160" s="161"/>
      <c r="O160" s="161"/>
      <c r="P160" s="161"/>
      <c r="Q160" s="161"/>
      <c r="R160" s="164"/>
      <c r="T160" s="165"/>
      <c r="U160" s="161"/>
      <c r="V160" s="161"/>
      <c r="W160" s="161"/>
      <c r="X160" s="161"/>
      <c r="Y160" s="161"/>
      <c r="Z160" s="161"/>
      <c r="AA160" s="166"/>
      <c r="AT160" s="167" t="s">
        <v>194</v>
      </c>
      <c r="AU160" s="167" t="s">
        <v>80</v>
      </c>
      <c r="AV160" s="10" t="s">
        <v>114</v>
      </c>
      <c r="AW160" s="10" t="s">
        <v>30</v>
      </c>
      <c r="AX160" s="10" t="s">
        <v>80</v>
      </c>
      <c r="AY160" s="167" t="s">
        <v>187</v>
      </c>
    </row>
    <row r="161" spans="2:65" s="1" customFormat="1" ht="25.5" customHeight="1">
      <c r="B161" s="32"/>
      <c r="C161" s="145" t="s">
        <v>252</v>
      </c>
      <c r="D161" s="145" t="s">
        <v>188</v>
      </c>
      <c r="E161" s="146" t="s">
        <v>613</v>
      </c>
      <c r="F161" s="217" t="s">
        <v>614</v>
      </c>
      <c r="G161" s="217"/>
      <c r="H161" s="217"/>
      <c r="I161" s="217"/>
      <c r="J161" s="147" t="s">
        <v>201</v>
      </c>
      <c r="K161" s="148">
        <v>636</v>
      </c>
      <c r="L161" s="218">
        <v>0</v>
      </c>
      <c r="M161" s="218"/>
      <c r="N161" s="218">
        <f>ROUND(L161*K161,2)</f>
        <v>0</v>
      </c>
      <c r="O161" s="218"/>
      <c r="P161" s="218"/>
      <c r="Q161" s="218"/>
      <c r="R161" s="34"/>
      <c r="T161" s="149" t="s">
        <v>19</v>
      </c>
      <c r="U161" s="41" t="s">
        <v>37</v>
      </c>
      <c r="V161" s="150">
        <v>0</v>
      </c>
      <c r="W161" s="150">
        <f>V161*K161</f>
        <v>0</v>
      </c>
      <c r="X161" s="150">
        <v>0</v>
      </c>
      <c r="Y161" s="150">
        <f>X161*K161</f>
        <v>0</v>
      </c>
      <c r="Z161" s="150">
        <v>0</v>
      </c>
      <c r="AA161" s="151">
        <f>Z161*K161</f>
        <v>0</v>
      </c>
      <c r="AR161" s="19" t="s">
        <v>186</v>
      </c>
      <c r="AT161" s="19" t="s">
        <v>188</v>
      </c>
      <c r="AU161" s="19" t="s">
        <v>80</v>
      </c>
      <c r="AY161" s="19" t="s">
        <v>187</v>
      </c>
      <c r="BE161" s="152">
        <f>IF(U161="základní",N161,0)</f>
        <v>0</v>
      </c>
      <c r="BF161" s="152">
        <f>IF(U161="snížená",N161,0)</f>
        <v>0</v>
      </c>
      <c r="BG161" s="152">
        <f>IF(U161="zákl. přenesená",N161,0)</f>
        <v>0</v>
      </c>
      <c r="BH161" s="152">
        <f>IF(U161="sníž. přenesená",N161,0)</f>
        <v>0</v>
      </c>
      <c r="BI161" s="152">
        <f>IF(U161="nulová",N161,0)</f>
        <v>0</v>
      </c>
      <c r="BJ161" s="19" t="s">
        <v>80</v>
      </c>
      <c r="BK161" s="152">
        <f>ROUND(L161*K161,2)</f>
        <v>0</v>
      </c>
      <c r="BL161" s="19" t="s">
        <v>186</v>
      </c>
      <c r="BM161" s="19" t="s">
        <v>615</v>
      </c>
    </row>
    <row r="162" spans="2:65" s="9" customFormat="1" ht="25.5" customHeight="1">
      <c r="B162" s="153"/>
      <c r="C162" s="154"/>
      <c r="D162" s="154"/>
      <c r="E162" s="155" t="s">
        <v>19</v>
      </c>
      <c r="F162" s="219" t="s">
        <v>616</v>
      </c>
      <c r="G162" s="220"/>
      <c r="H162" s="220"/>
      <c r="I162" s="220"/>
      <c r="J162" s="154"/>
      <c r="K162" s="155" t="s">
        <v>19</v>
      </c>
      <c r="L162" s="154"/>
      <c r="M162" s="154"/>
      <c r="N162" s="154"/>
      <c r="O162" s="154"/>
      <c r="P162" s="154"/>
      <c r="Q162" s="154"/>
      <c r="R162" s="156"/>
      <c r="T162" s="157"/>
      <c r="U162" s="154"/>
      <c r="V162" s="154"/>
      <c r="W162" s="154"/>
      <c r="X162" s="154"/>
      <c r="Y162" s="154"/>
      <c r="Z162" s="154"/>
      <c r="AA162" s="158"/>
      <c r="AT162" s="159" t="s">
        <v>194</v>
      </c>
      <c r="AU162" s="159" t="s">
        <v>80</v>
      </c>
      <c r="AV162" s="9" t="s">
        <v>80</v>
      </c>
      <c r="AW162" s="9" t="s">
        <v>30</v>
      </c>
      <c r="AX162" s="9" t="s">
        <v>72</v>
      </c>
      <c r="AY162" s="159" t="s">
        <v>187</v>
      </c>
    </row>
    <row r="163" spans="2:65" s="9" customFormat="1" ht="16.5" customHeight="1">
      <c r="B163" s="153"/>
      <c r="C163" s="154"/>
      <c r="D163" s="154"/>
      <c r="E163" s="155" t="s">
        <v>19</v>
      </c>
      <c r="F163" s="215" t="s">
        <v>570</v>
      </c>
      <c r="G163" s="216"/>
      <c r="H163" s="216"/>
      <c r="I163" s="216"/>
      <c r="J163" s="154"/>
      <c r="K163" s="155" t="s">
        <v>19</v>
      </c>
      <c r="L163" s="154"/>
      <c r="M163" s="154"/>
      <c r="N163" s="154"/>
      <c r="O163" s="154"/>
      <c r="P163" s="154"/>
      <c r="Q163" s="154"/>
      <c r="R163" s="156"/>
      <c r="T163" s="157"/>
      <c r="U163" s="154"/>
      <c r="V163" s="154"/>
      <c r="W163" s="154"/>
      <c r="X163" s="154"/>
      <c r="Y163" s="154"/>
      <c r="Z163" s="154"/>
      <c r="AA163" s="158"/>
      <c r="AT163" s="159" t="s">
        <v>194</v>
      </c>
      <c r="AU163" s="159" t="s">
        <v>80</v>
      </c>
      <c r="AV163" s="9" t="s">
        <v>80</v>
      </c>
      <c r="AW163" s="9" t="s">
        <v>30</v>
      </c>
      <c r="AX163" s="9" t="s">
        <v>72</v>
      </c>
      <c r="AY163" s="159" t="s">
        <v>187</v>
      </c>
    </row>
    <row r="164" spans="2:65" s="9" customFormat="1" ht="16.5" customHeight="1">
      <c r="B164" s="153"/>
      <c r="C164" s="154"/>
      <c r="D164" s="154"/>
      <c r="E164" s="155" t="s">
        <v>19</v>
      </c>
      <c r="F164" s="215" t="s">
        <v>218</v>
      </c>
      <c r="G164" s="216"/>
      <c r="H164" s="216"/>
      <c r="I164" s="216"/>
      <c r="J164" s="154"/>
      <c r="K164" s="155" t="s">
        <v>19</v>
      </c>
      <c r="L164" s="154"/>
      <c r="M164" s="154"/>
      <c r="N164" s="154"/>
      <c r="O164" s="154"/>
      <c r="P164" s="154"/>
      <c r="Q164" s="154"/>
      <c r="R164" s="156"/>
      <c r="T164" s="157"/>
      <c r="U164" s="154"/>
      <c r="V164" s="154"/>
      <c r="W164" s="154"/>
      <c r="X164" s="154"/>
      <c r="Y164" s="154"/>
      <c r="Z164" s="154"/>
      <c r="AA164" s="158"/>
      <c r="AT164" s="159" t="s">
        <v>194</v>
      </c>
      <c r="AU164" s="159" t="s">
        <v>80</v>
      </c>
      <c r="AV164" s="9" t="s">
        <v>80</v>
      </c>
      <c r="AW164" s="9" t="s">
        <v>30</v>
      </c>
      <c r="AX164" s="9" t="s">
        <v>72</v>
      </c>
      <c r="AY164" s="159" t="s">
        <v>187</v>
      </c>
    </row>
    <row r="165" spans="2:65" s="9" customFormat="1" ht="16.5" customHeight="1">
      <c r="B165" s="153"/>
      <c r="C165" s="154"/>
      <c r="D165" s="154"/>
      <c r="E165" s="155" t="s">
        <v>19</v>
      </c>
      <c r="F165" s="215" t="s">
        <v>594</v>
      </c>
      <c r="G165" s="216"/>
      <c r="H165" s="216"/>
      <c r="I165" s="216"/>
      <c r="J165" s="154"/>
      <c r="K165" s="155" t="s">
        <v>19</v>
      </c>
      <c r="L165" s="154"/>
      <c r="M165" s="154"/>
      <c r="N165" s="154"/>
      <c r="O165" s="154"/>
      <c r="P165" s="154"/>
      <c r="Q165" s="154"/>
      <c r="R165" s="156"/>
      <c r="T165" s="157"/>
      <c r="U165" s="154"/>
      <c r="V165" s="154"/>
      <c r="W165" s="154"/>
      <c r="X165" s="154"/>
      <c r="Y165" s="154"/>
      <c r="Z165" s="154"/>
      <c r="AA165" s="158"/>
      <c r="AT165" s="159" t="s">
        <v>194</v>
      </c>
      <c r="AU165" s="159" t="s">
        <v>80</v>
      </c>
      <c r="AV165" s="9" t="s">
        <v>80</v>
      </c>
      <c r="AW165" s="9" t="s">
        <v>30</v>
      </c>
      <c r="AX165" s="9" t="s">
        <v>72</v>
      </c>
      <c r="AY165" s="159" t="s">
        <v>187</v>
      </c>
    </row>
    <row r="166" spans="2:65" s="9" customFormat="1" ht="16.5" customHeight="1">
      <c r="B166" s="153"/>
      <c r="C166" s="154"/>
      <c r="D166" s="154"/>
      <c r="E166" s="155" t="s">
        <v>19</v>
      </c>
      <c r="F166" s="215" t="s">
        <v>577</v>
      </c>
      <c r="G166" s="216"/>
      <c r="H166" s="216"/>
      <c r="I166" s="216"/>
      <c r="J166" s="154"/>
      <c r="K166" s="155" t="s">
        <v>19</v>
      </c>
      <c r="L166" s="154"/>
      <c r="M166" s="154"/>
      <c r="N166" s="154"/>
      <c r="O166" s="154"/>
      <c r="P166" s="154"/>
      <c r="Q166" s="154"/>
      <c r="R166" s="156"/>
      <c r="T166" s="157"/>
      <c r="U166" s="154"/>
      <c r="V166" s="154"/>
      <c r="W166" s="154"/>
      <c r="X166" s="154"/>
      <c r="Y166" s="154"/>
      <c r="Z166" s="154"/>
      <c r="AA166" s="158"/>
      <c r="AT166" s="159" t="s">
        <v>194</v>
      </c>
      <c r="AU166" s="159" t="s">
        <v>80</v>
      </c>
      <c r="AV166" s="9" t="s">
        <v>80</v>
      </c>
      <c r="AW166" s="9" t="s">
        <v>30</v>
      </c>
      <c r="AX166" s="9" t="s">
        <v>72</v>
      </c>
      <c r="AY166" s="159" t="s">
        <v>187</v>
      </c>
    </row>
    <row r="167" spans="2:65" s="10" customFormat="1" ht="16.5" customHeight="1">
      <c r="B167" s="160"/>
      <c r="C167" s="161"/>
      <c r="D167" s="161"/>
      <c r="E167" s="162" t="s">
        <v>318</v>
      </c>
      <c r="F167" s="213" t="s">
        <v>595</v>
      </c>
      <c r="G167" s="214"/>
      <c r="H167" s="214"/>
      <c r="I167" s="214"/>
      <c r="J167" s="161"/>
      <c r="K167" s="163">
        <v>636</v>
      </c>
      <c r="L167" s="161"/>
      <c r="M167" s="161"/>
      <c r="N167" s="161"/>
      <c r="O167" s="161"/>
      <c r="P167" s="161"/>
      <c r="Q167" s="161"/>
      <c r="R167" s="164"/>
      <c r="T167" s="165"/>
      <c r="U167" s="161"/>
      <c r="V167" s="161"/>
      <c r="W167" s="161"/>
      <c r="X167" s="161"/>
      <c r="Y167" s="161"/>
      <c r="Z167" s="161"/>
      <c r="AA167" s="166"/>
      <c r="AT167" s="167" t="s">
        <v>194</v>
      </c>
      <c r="AU167" s="167" t="s">
        <v>80</v>
      </c>
      <c r="AV167" s="10" t="s">
        <v>114</v>
      </c>
      <c r="AW167" s="10" t="s">
        <v>30</v>
      </c>
      <c r="AX167" s="10" t="s">
        <v>72</v>
      </c>
      <c r="AY167" s="167" t="s">
        <v>187</v>
      </c>
    </row>
    <row r="168" spans="2:65" s="10" customFormat="1" ht="16.5" customHeight="1">
      <c r="B168" s="160"/>
      <c r="C168" s="161"/>
      <c r="D168" s="161"/>
      <c r="E168" s="162" t="s">
        <v>120</v>
      </c>
      <c r="F168" s="213" t="s">
        <v>617</v>
      </c>
      <c r="G168" s="214"/>
      <c r="H168" s="214"/>
      <c r="I168" s="214"/>
      <c r="J168" s="161"/>
      <c r="K168" s="163">
        <v>636</v>
      </c>
      <c r="L168" s="161"/>
      <c r="M168" s="161"/>
      <c r="N168" s="161"/>
      <c r="O168" s="161"/>
      <c r="P168" s="161"/>
      <c r="Q168" s="161"/>
      <c r="R168" s="164"/>
      <c r="T168" s="165"/>
      <c r="U168" s="161"/>
      <c r="V168" s="161"/>
      <c r="W168" s="161"/>
      <c r="X168" s="161"/>
      <c r="Y168" s="161"/>
      <c r="Z168" s="161"/>
      <c r="AA168" s="166"/>
      <c r="AT168" s="167" t="s">
        <v>194</v>
      </c>
      <c r="AU168" s="167" t="s">
        <v>80</v>
      </c>
      <c r="AV168" s="10" t="s">
        <v>114</v>
      </c>
      <c r="AW168" s="10" t="s">
        <v>30</v>
      </c>
      <c r="AX168" s="10" t="s">
        <v>80</v>
      </c>
      <c r="AY168" s="167" t="s">
        <v>187</v>
      </c>
    </row>
    <row r="169" spans="2:65" s="1" customFormat="1" ht="16.5" customHeight="1">
      <c r="B169" s="32"/>
      <c r="C169" s="145" t="s">
        <v>263</v>
      </c>
      <c r="D169" s="145" t="s">
        <v>188</v>
      </c>
      <c r="E169" s="146" t="s">
        <v>618</v>
      </c>
      <c r="F169" s="217" t="s">
        <v>619</v>
      </c>
      <c r="G169" s="217"/>
      <c r="H169" s="217"/>
      <c r="I169" s="217"/>
      <c r="J169" s="147" t="s">
        <v>201</v>
      </c>
      <c r="K169" s="148">
        <v>117.75</v>
      </c>
      <c r="L169" s="218">
        <v>0</v>
      </c>
      <c r="M169" s="218"/>
      <c r="N169" s="218">
        <f>ROUND(L169*K169,2)</f>
        <v>0</v>
      </c>
      <c r="O169" s="218"/>
      <c r="P169" s="218"/>
      <c r="Q169" s="218"/>
      <c r="R169" s="34"/>
      <c r="T169" s="149" t="s">
        <v>19</v>
      </c>
      <c r="U169" s="41" t="s">
        <v>37</v>
      </c>
      <c r="V169" s="150">
        <v>0</v>
      </c>
      <c r="W169" s="150">
        <f>V169*K169</f>
        <v>0</v>
      </c>
      <c r="X169" s="150">
        <v>0</v>
      </c>
      <c r="Y169" s="150">
        <f>X169*K169</f>
        <v>0</v>
      </c>
      <c r="Z169" s="150">
        <v>0</v>
      </c>
      <c r="AA169" s="151">
        <f>Z169*K169</f>
        <v>0</v>
      </c>
      <c r="AR169" s="19" t="s">
        <v>186</v>
      </c>
      <c r="AT169" s="19" t="s">
        <v>188</v>
      </c>
      <c r="AU169" s="19" t="s">
        <v>80</v>
      </c>
      <c r="AY169" s="19" t="s">
        <v>187</v>
      </c>
      <c r="BE169" s="152">
        <f>IF(U169="základní",N169,0)</f>
        <v>0</v>
      </c>
      <c r="BF169" s="152">
        <f>IF(U169="snížená",N169,0)</f>
        <v>0</v>
      </c>
      <c r="BG169" s="152">
        <f>IF(U169="zákl. přenesená",N169,0)</f>
        <v>0</v>
      </c>
      <c r="BH169" s="152">
        <f>IF(U169="sníž. přenesená",N169,0)</f>
        <v>0</v>
      </c>
      <c r="BI169" s="152">
        <f>IF(U169="nulová",N169,0)</f>
        <v>0</v>
      </c>
      <c r="BJ169" s="19" t="s">
        <v>80</v>
      </c>
      <c r="BK169" s="152">
        <f>ROUND(L169*K169,2)</f>
        <v>0</v>
      </c>
      <c r="BL169" s="19" t="s">
        <v>186</v>
      </c>
      <c r="BM169" s="19" t="s">
        <v>620</v>
      </c>
    </row>
    <row r="170" spans="2:65" s="9" customFormat="1" ht="25.5" customHeight="1">
      <c r="B170" s="153"/>
      <c r="C170" s="154"/>
      <c r="D170" s="154"/>
      <c r="E170" s="155" t="s">
        <v>19</v>
      </c>
      <c r="F170" s="219" t="s">
        <v>621</v>
      </c>
      <c r="G170" s="220"/>
      <c r="H170" s="220"/>
      <c r="I170" s="220"/>
      <c r="J170" s="154"/>
      <c r="K170" s="155" t="s">
        <v>19</v>
      </c>
      <c r="L170" s="154"/>
      <c r="M170" s="154"/>
      <c r="N170" s="154"/>
      <c r="O170" s="154"/>
      <c r="P170" s="154"/>
      <c r="Q170" s="154"/>
      <c r="R170" s="156"/>
      <c r="T170" s="157"/>
      <c r="U170" s="154"/>
      <c r="V170" s="154"/>
      <c r="W170" s="154"/>
      <c r="X170" s="154"/>
      <c r="Y170" s="154"/>
      <c r="Z170" s="154"/>
      <c r="AA170" s="158"/>
      <c r="AT170" s="159" t="s">
        <v>194</v>
      </c>
      <c r="AU170" s="159" t="s">
        <v>80</v>
      </c>
      <c r="AV170" s="9" t="s">
        <v>80</v>
      </c>
      <c r="AW170" s="9" t="s">
        <v>30</v>
      </c>
      <c r="AX170" s="9" t="s">
        <v>72</v>
      </c>
      <c r="AY170" s="159" t="s">
        <v>187</v>
      </c>
    </row>
    <row r="171" spans="2:65" s="9" customFormat="1" ht="16.5" customHeight="1">
      <c r="B171" s="153"/>
      <c r="C171" s="154"/>
      <c r="D171" s="154"/>
      <c r="E171" s="155" t="s">
        <v>19</v>
      </c>
      <c r="F171" s="215" t="s">
        <v>570</v>
      </c>
      <c r="G171" s="216"/>
      <c r="H171" s="216"/>
      <c r="I171" s="216"/>
      <c r="J171" s="154"/>
      <c r="K171" s="155" t="s">
        <v>19</v>
      </c>
      <c r="L171" s="154"/>
      <c r="M171" s="154"/>
      <c r="N171" s="154"/>
      <c r="O171" s="154"/>
      <c r="P171" s="154"/>
      <c r="Q171" s="154"/>
      <c r="R171" s="156"/>
      <c r="T171" s="157"/>
      <c r="U171" s="154"/>
      <c r="V171" s="154"/>
      <c r="W171" s="154"/>
      <c r="X171" s="154"/>
      <c r="Y171" s="154"/>
      <c r="Z171" s="154"/>
      <c r="AA171" s="158"/>
      <c r="AT171" s="159" t="s">
        <v>194</v>
      </c>
      <c r="AU171" s="159" t="s">
        <v>80</v>
      </c>
      <c r="AV171" s="9" t="s">
        <v>80</v>
      </c>
      <c r="AW171" s="9" t="s">
        <v>30</v>
      </c>
      <c r="AX171" s="9" t="s">
        <v>72</v>
      </c>
      <c r="AY171" s="159" t="s">
        <v>187</v>
      </c>
    </row>
    <row r="172" spans="2:65" s="9" customFormat="1" ht="16.5" customHeight="1">
      <c r="B172" s="153"/>
      <c r="C172" s="154"/>
      <c r="D172" s="154"/>
      <c r="E172" s="155" t="s">
        <v>19</v>
      </c>
      <c r="F172" s="215" t="s">
        <v>218</v>
      </c>
      <c r="G172" s="216"/>
      <c r="H172" s="216"/>
      <c r="I172" s="216"/>
      <c r="J172" s="154"/>
      <c r="K172" s="155" t="s">
        <v>19</v>
      </c>
      <c r="L172" s="154"/>
      <c r="M172" s="154"/>
      <c r="N172" s="154"/>
      <c r="O172" s="154"/>
      <c r="P172" s="154"/>
      <c r="Q172" s="154"/>
      <c r="R172" s="156"/>
      <c r="T172" s="157"/>
      <c r="U172" s="154"/>
      <c r="V172" s="154"/>
      <c r="W172" s="154"/>
      <c r="X172" s="154"/>
      <c r="Y172" s="154"/>
      <c r="Z172" s="154"/>
      <c r="AA172" s="158"/>
      <c r="AT172" s="159" t="s">
        <v>194</v>
      </c>
      <c r="AU172" s="159" t="s">
        <v>80</v>
      </c>
      <c r="AV172" s="9" t="s">
        <v>80</v>
      </c>
      <c r="AW172" s="9" t="s">
        <v>30</v>
      </c>
      <c r="AX172" s="9" t="s">
        <v>72</v>
      </c>
      <c r="AY172" s="159" t="s">
        <v>187</v>
      </c>
    </row>
    <row r="173" spans="2:65" s="9" customFormat="1" ht="16.5" customHeight="1">
      <c r="B173" s="153"/>
      <c r="C173" s="154"/>
      <c r="D173" s="154"/>
      <c r="E173" s="155" t="s">
        <v>19</v>
      </c>
      <c r="F173" s="215" t="s">
        <v>622</v>
      </c>
      <c r="G173" s="216"/>
      <c r="H173" s="216"/>
      <c r="I173" s="216"/>
      <c r="J173" s="154"/>
      <c r="K173" s="155" t="s">
        <v>19</v>
      </c>
      <c r="L173" s="154"/>
      <c r="M173" s="154"/>
      <c r="N173" s="154"/>
      <c r="O173" s="154"/>
      <c r="P173" s="154"/>
      <c r="Q173" s="154"/>
      <c r="R173" s="156"/>
      <c r="T173" s="157"/>
      <c r="U173" s="154"/>
      <c r="V173" s="154"/>
      <c r="W173" s="154"/>
      <c r="X173" s="154"/>
      <c r="Y173" s="154"/>
      <c r="Z173" s="154"/>
      <c r="AA173" s="158"/>
      <c r="AT173" s="159" t="s">
        <v>194</v>
      </c>
      <c r="AU173" s="159" t="s">
        <v>80</v>
      </c>
      <c r="AV173" s="9" t="s">
        <v>80</v>
      </c>
      <c r="AW173" s="9" t="s">
        <v>30</v>
      </c>
      <c r="AX173" s="9" t="s">
        <v>72</v>
      </c>
      <c r="AY173" s="159" t="s">
        <v>187</v>
      </c>
    </row>
    <row r="174" spans="2:65" s="10" customFormat="1" ht="16.5" customHeight="1">
      <c r="B174" s="160"/>
      <c r="C174" s="161"/>
      <c r="D174" s="161"/>
      <c r="E174" s="162" t="s">
        <v>239</v>
      </c>
      <c r="F174" s="213" t="s">
        <v>623</v>
      </c>
      <c r="G174" s="214"/>
      <c r="H174" s="214"/>
      <c r="I174" s="214"/>
      <c r="J174" s="161"/>
      <c r="K174" s="163">
        <v>117.75</v>
      </c>
      <c r="L174" s="161"/>
      <c r="M174" s="161"/>
      <c r="N174" s="161"/>
      <c r="O174" s="161"/>
      <c r="P174" s="161"/>
      <c r="Q174" s="161"/>
      <c r="R174" s="164"/>
      <c r="T174" s="165"/>
      <c r="U174" s="161"/>
      <c r="V174" s="161"/>
      <c r="W174" s="161"/>
      <c r="X174" s="161"/>
      <c r="Y174" s="161"/>
      <c r="Z174" s="161"/>
      <c r="AA174" s="166"/>
      <c r="AT174" s="167" t="s">
        <v>194</v>
      </c>
      <c r="AU174" s="167" t="s">
        <v>80</v>
      </c>
      <c r="AV174" s="10" t="s">
        <v>114</v>
      </c>
      <c r="AW174" s="10" t="s">
        <v>30</v>
      </c>
      <c r="AX174" s="10" t="s">
        <v>72</v>
      </c>
      <c r="AY174" s="167" t="s">
        <v>187</v>
      </c>
    </row>
    <row r="175" spans="2:65" s="10" customFormat="1" ht="16.5" customHeight="1">
      <c r="B175" s="160"/>
      <c r="C175" s="161"/>
      <c r="D175" s="161"/>
      <c r="E175" s="162" t="s">
        <v>241</v>
      </c>
      <c r="F175" s="213" t="s">
        <v>242</v>
      </c>
      <c r="G175" s="214"/>
      <c r="H175" s="214"/>
      <c r="I175" s="214"/>
      <c r="J175" s="161"/>
      <c r="K175" s="163">
        <v>117.75</v>
      </c>
      <c r="L175" s="161"/>
      <c r="M175" s="161"/>
      <c r="N175" s="161"/>
      <c r="O175" s="161"/>
      <c r="P175" s="161"/>
      <c r="Q175" s="161"/>
      <c r="R175" s="164"/>
      <c r="T175" s="165"/>
      <c r="U175" s="161"/>
      <c r="V175" s="161"/>
      <c r="W175" s="161"/>
      <c r="X175" s="161"/>
      <c r="Y175" s="161"/>
      <c r="Z175" s="161"/>
      <c r="AA175" s="166"/>
      <c r="AT175" s="167" t="s">
        <v>194</v>
      </c>
      <c r="AU175" s="167" t="s">
        <v>80</v>
      </c>
      <c r="AV175" s="10" t="s">
        <v>114</v>
      </c>
      <c r="AW175" s="10" t="s">
        <v>30</v>
      </c>
      <c r="AX175" s="10" t="s">
        <v>80</v>
      </c>
      <c r="AY175" s="167" t="s">
        <v>187</v>
      </c>
    </row>
    <row r="176" spans="2:65" s="1" customFormat="1" ht="25.5" customHeight="1">
      <c r="B176" s="32"/>
      <c r="C176" s="145" t="s">
        <v>274</v>
      </c>
      <c r="D176" s="145" t="s">
        <v>188</v>
      </c>
      <c r="E176" s="146" t="s">
        <v>624</v>
      </c>
      <c r="F176" s="217" t="s">
        <v>625</v>
      </c>
      <c r="G176" s="217"/>
      <c r="H176" s="217"/>
      <c r="I176" s="217"/>
      <c r="J176" s="147" t="s">
        <v>215</v>
      </c>
      <c r="K176" s="148">
        <v>1272</v>
      </c>
      <c r="L176" s="218">
        <v>0</v>
      </c>
      <c r="M176" s="218"/>
      <c r="N176" s="218">
        <f>ROUND(L176*K176,2)</f>
        <v>0</v>
      </c>
      <c r="O176" s="218"/>
      <c r="P176" s="218"/>
      <c r="Q176" s="218"/>
      <c r="R176" s="34"/>
      <c r="T176" s="149" t="s">
        <v>19</v>
      </c>
      <c r="U176" s="41" t="s">
        <v>37</v>
      </c>
      <c r="V176" s="150">
        <v>0</v>
      </c>
      <c r="W176" s="150">
        <f>V176*K176</f>
        <v>0</v>
      </c>
      <c r="X176" s="150">
        <v>0</v>
      </c>
      <c r="Y176" s="150">
        <f>X176*K176</f>
        <v>0</v>
      </c>
      <c r="Z176" s="150">
        <v>0</v>
      </c>
      <c r="AA176" s="151">
        <f>Z176*K176</f>
        <v>0</v>
      </c>
      <c r="AR176" s="19" t="s">
        <v>186</v>
      </c>
      <c r="AT176" s="19" t="s">
        <v>188</v>
      </c>
      <c r="AU176" s="19" t="s">
        <v>80</v>
      </c>
      <c r="AY176" s="19" t="s">
        <v>187</v>
      </c>
      <c r="BE176" s="152">
        <f>IF(U176="základní",N176,0)</f>
        <v>0</v>
      </c>
      <c r="BF176" s="152">
        <f>IF(U176="snížená",N176,0)</f>
        <v>0</v>
      </c>
      <c r="BG176" s="152">
        <f>IF(U176="zákl. přenesená",N176,0)</f>
        <v>0</v>
      </c>
      <c r="BH176" s="152">
        <f>IF(U176="sníž. přenesená",N176,0)</f>
        <v>0</v>
      </c>
      <c r="BI176" s="152">
        <f>IF(U176="nulová",N176,0)</f>
        <v>0</v>
      </c>
      <c r="BJ176" s="19" t="s">
        <v>80</v>
      </c>
      <c r="BK176" s="152">
        <f>ROUND(L176*K176,2)</f>
        <v>0</v>
      </c>
      <c r="BL176" s="19" t="s">
        <v>186</v>
      </c>
      <c r="BM176" s="19" t="s">
        <v>626</v>
      </c>
    </row>
    <row r="177" spans="2:65" s="9" customFormat="1" ht="16.5" customHeight="1">
      <c r="B177" s="153"/>
      <c r="C177" s="154"/>
      <c r="D177" s="154"/>
      <c r="E177" s="155" t="s">
        <v>19</v>
      </c>
      <c r="F177" s="219" t="s">
        <v>627</v>
      </c>
      <c r="G177" s="220"/>
      <c r="H177" s="220"/>
      <c r="I177" s="220"/>
      <c r="J177" s="154"/>
      <c r="K177" s="155" t="s">
        <v>19</v>
      </c>
      <c r="L177" s="154"/>
      <c r="M177" s="154"/>
      <c r="N177" s="154"/>
      <c r="O177" s="154"/>
      <c r="P177" s="154"/>
      <c r="Q177" s="154"/>
      <c r="R177" s="156"/>
      <c r="T177" s="157"/>
      <c r="U177" s="154"/>
      <c r="V177" s="154"/>
      <c r="W177" s="154"/>
      <c r="X177" s="154"/>
      <c r="Y177" s="154"/>
      <c r="Z177" s="154"/>
      <c r="AA177" s="158"/>
      <c r="AT177" s="159" t="s">
        <v>194</v>
      </c>
      <c r="AU177" s="159" t="s">
        <v>80</v>
      </c>
      <c r="AV177" s="9" t="s">
        <v>80</v>
      </c>
      <c r="AW177" s="9" t="s">
        <v>30</v>
      </c>
      <c r="AX177" s="9" t="s">
        <v>72</v>
      </c>
      <c r="AY177" s="159" t="s">
        <v>187</v>
      </c>
    </row>
    <row r="178" spans="2:65" s="9" customFormat="1" ht="16.5" customHeight="1">
      <c r="B178" s="153"/>
      <c r="C178" s="154"/>
      <c r="D178" s="154"/>
      <c r="E178" s="155" t="s">
        <v>19</v>
      </c>
      <c r="F178" s="215" t="s">
        <v>570</v>
      </c>
      <c r="G178" s="216"/>
      <c r="H178" s="216"/>
      <c r="I178" s="216"/>
      <c r="J178" s="154"/>
      <c r="K178" s="155" t="s">
        <v>19</v>
      </c>
      <c r="L178" s="154"/>
      <c r="M178" s="154"/>
      <c r="N178" s="154"/>
      <c r="O178" s="154"/>
      <c r="P178" s="154"/>
      <c r="Q178" s="154"/>
      <c r="R178" s="156"/>
      <c r="T178" s="157"/>
      <c r="U178" s="154"/>
      <c r="V178" s="154"/>
      <c r="W178" s="154"/>
      <c r="X178" s="154"/>
      <c r="Y178" s="154"/>
      <c r="Z178" s="154"/>
      <c r="AA178" s="158"/>
      <c r="AT178" s="159" t="s">
        <v>194</v>
      </c>
      <c r="AU178" s="159" t="s">
        <v>80</v>
      </c>
      <c r="AV178" s="9" t="s">
        <v>80</v>
      </c>
      <c r="AW178" s="9" t="s">
        <v>30</v>
      </c>
      <c r="AX178" s="9" t="s">
        <v>72</v>
      </c>
      <c r="AY178" s="159" t="s">
        <v>187</v>
      </c>
    </row>
    <row r="179" spans="2:65" s="9" customFormat="1" ht="16.5" customHeight="1">
      <c r="B179" s="153"/>
      <c r="C179" s="154"/>
      <c r="D179" s="154"/>
      <c r="E179" s="155" t="s">
        <v>19</v>
      </c>
      <c r="F179" s="215" t="s">
        <v>218</v>
      </c>
      <c r="G179" s="216"/>
      <c r="H179" s="216"/>
      <c r="I179" s="216"/>
      <c r="J179" s="154"/>
      <c r="K179" s="155" t="s">
        <v>19</v>
      </c>
      <c r="L179" s="154"/>
      <c r="M179" s="154"/>
      <c r="N179" s="154"/>
      <c r="O179" s="154"/>
      <c r="P179" s="154"/>
      <c r="Q179" s="154"/>
      <c r="R179" s="156"/>
      <c r="T179" s="157"/>
      <c r="U179" s="154"/>
      <c r="V179" s="154"/>
      <c r="W179" s="154"/>
      <c r="X179" s="154"/>
      <c r="Y179" s="154"/>
      <c r="Z179" s="154"/>
      <c r="AA179" s="158"/>
      <c r="AT179" s="159" t="s">
        <v>194</v>
      </c>
      <c r="AU179" s="159" t="s">
        <v>80</v>
      </c>
      <c r="AV179" s="9" t="s">
        <v>80</v>
      </c>
      <c r="AW179" s="9" t="s">
        <v>30</v>
      </c>
      <c r="AX179" s="9" t="s">
        <v>72</v>
      </c>
      <c r="AY179" s="159" t="s">
        <v>187</v>
      </c>
    </row>
    <row r="180" spans="2:65" s="9" customFormat="1" ht="16.5" customHeight="1">
      <c r="B180" s="153"/>
      <c r="C180" s="154"/>
      <c r="D180" s="154"/>
      <c r="E180" s="155" t="s">
        <v>19</v>
      </c>
      <c r="F180" s="215" t="s">
        <v>628</v>
      </c>
      <c r="G180" s="216"/>
      <c r="H180" s="216"/>
      <c r="I180" s="216"/>
      <c r="J180" s="154"/>
      <c r="K180" s="155" t="s">
        <v>19</v>
      </c>
      <c r="L180" s="154"/>
      <c r="M180" s="154"/>
      <c r="N180" s="154"/>
      <c r="O180" s="154"/>
      <c r="P180" s="154"/>
      <c r="Q180" s="154"/>
      <c r="R180" s="156"/>
      <c r="T180" s="157"/>
      <c r="U180" s="154"/>
      <c r="V180" s="154"/>
      <c r="W180" s="154"/>
      <c r="X180" s="154"/>
      <c r="Y180" s="154"/>
      <c r="Z180" s="154"/>
      <c r="AA180" s="158"/>
      <c r="AT180" s="159" t="s">
        <v>194</v>
      </c>
      <c r="AU180" s="159" t="s">
        <v>80</v>
      </c>
      <c r="AV180" s="9" t="s">
        <v>80</v>
      </c>
      <c r="AW180" s="9" t="s">
        <v>30</v>
      </c>
      <c r="AX180" s="9" t="s">
        <v>72</v>
      </c>
      <c r="AY180" s="159" t="s">
        <v>187</v>
      </c>
    </row>
    <row r="181" spans="2:65" s="10" customFormat="1" ht="16.5" customHeight="1">
      <c r="B181" s="160"/>
      <c r="C181" s="161"/>
      <c r="D181" s="161"/>
      <c r="E181" s="162" t="s">
        <v>228</v>
      </c>
      <c r="F181" s="213" t="s">
        <v>629</v>
      </c>
      <c r="G181" s="214"/>
      <c r="H181" s="214"/>
      <c r="I181" s="214"/>
      <c r="J181" s="161"/>
      <c r="K181" s="163">
        <v>1272</v>
      </c>
      <c r="L181" s="161"/>
      <c r="M181" s="161"/>
      <c r="N181" s="161"/>
      <c r="O181" s="161"/>
      <c r="P181" s="161"/>
      <c r="Q181" s="161"/>
      <c r="R181" s="164"/>
      <c r="T181" s="165"/>
      <c r="U181" s="161"/>
      <c r="V181" s="161"/>
      <c r="W181" s="161"/>
      <c r="X181" s="161"/>
      <c r="Y181" s="161"/>
      <c r="Z181" s="161"/>
      <c r="AA181" s="166"/>
      <c r="AT181" s="167" t="s">
        <v>194</v>
      </c>
      <c r="AU181" s="167" t="s">
        <v>80</v>
      </c>
      <c r="AV181" s="10" t="s">
        <v>114</v>
      </c>
      <c r="AW181" s="10" t="s">
        <v>30</v>
      </c>
      <c r="AX181" s="10" t="s">
        <v>72</v>
      </c>
      <c r="AY181" s="167" t="s">
        <v>187</v>
      </c>
    </row>
    <row r="182" spans="2:65" s="10" customFormat="1" ht="16.5" customHeight="1">
      <c r="B182" s="160"/>
      <c r="C182" s="161"/>
      <c r="D182" s="161"/>
      <c r="E182" s="162" t="s">
        <v>230</v>
      </c>
      <c r="F182" s="213" t="s">
        <v>231</v>
      </c>
      <c r="G182" s="214"/>
      <c r="H182" s="214"/>
      <c r="I182" s="214"/>
      <c r="J182" s="161"/>
      <c r="K182" s="163">
        <v>1272</v>
      </c>
      <c r="L182" s="161"/>
      <c r="M182" s="161"/>
      <c r="N182" s="161"/>
      <c r="O182" s="161"/>
      <c r="P182" s="161"/>
      <c r="Q182" s="161"/>
      <c r="R182" s="164"/>
      <c r="T182" s="165"/>
      <c r="U182" s="161"/>
      <c r="V182" s="161"/>
      <c r="W182" s="161"/>
      <c r="X182" s="161"/>
      <c r="Y182" s="161"/>
      <c r="Z182" s="161"/>
      <c r="AA182" s="166"/>
      <c r="AT182" s="167" t="s">
        <v>194</v>
      </c>
      <c r="AU182" s="167" t="s">
        <v>80</v>
      </c>
      <c r="AV182" s="10" t="s">
        <v>114</v>
      </c>
      <c r="AW182" s="10" t="s">
        <v>30</v>
      </c>
      <c r="AX182" s="10" t="s">
        <v>80</v>
      </c>
      <c r="AY182" s="167" t="s">
        <v>187</v>
      </c>
    </row>
    <row r="183" spans="2:65" s="8" customFormat="1" ht="37.35" customHeight="1">
      <c r="B183" s="135"/>
      <c r="C183" s="136"/>
      <c r="D183" s="137" t="s">
        <v>564</v>
      </c>
      <c r="E183" s="137"/>
      <c r="F183" s="137"/>
      <c r="G183" s="137"/>
      <c r="H183" s="137"/>
      <c r="I183" s="137"/>
      <c r="J183" s="137"/>
      <c r="K183" s="137"/>
      <c r="L183" s="137"/>
      <c r="M183" s="137"/>
      <c r="N183" s="221">
        <f>BK183</f>
        <v>0</v>
      </c>
      <c r="O183" s="222"/>
      <c r="P183" s="222"/>
      <c r="Q183" s="222"/>
      <c r="R183" s="138"/>
      <c r="T183" s="139"/>
      <c r="U183" s="136"/>
      <c r="V183" s="136"/>
      <c r="W183" s="140">
        <f>SUM(W184:W188)</f>
        <v>0</v>
      </c>
      <c r="X183" s="136"/>
      <c r="Y183" s="140">
        <f>SUM(Y184:Y188)</f>
        <v>0</v>
      </c>
      <c r="Z183" s="136"/>
      <c r="AA183" s="141">
        <f>SUM(AA184:AA188)</f>
        <v>0</v>
      </c>
      <c r="AR183" s="142" t="s">
        <v>186</v>
      </c>
      <c r="AT183" s="143" t="s">
        <v>71</v>
      </c>
      <c r="AU183" s="143" t="s">
        <v>72</v>
      </c>
      <c r="AY183" s="142" t="s">
        <v>187</v>
      </c>
      <c r="BK183" s="144">
        <f>SUM(BK184:BK188)</f>
        <v>0</v>
      </c>
    </row>
    <row r="184" spans="2:65" s="1" customFormat="1" ht="25.5" customHeight="1">
      <c r="B184" s="32"/>
      <c r="C184" s="145" t="s">
        <v>287</v>
      </c>
      <c r="D184" s="145" t="s">
        <v>188</v>
      </c>
      <c r="E184" s="146" t="s">
        <v>630</v>
      </c>
      <c r="F184" s="217" t="s">
        <v>631</v>
      </c>
      <c r="G184" s="217"/>
      <c r="H184" s="217"/>
      <c r="I184" s="217"/>
      <c r="J184" s="147" t="s">
        <v>255</v>
      </c>
      <c r="K184" s="148">
        <v>40.5</v>
      </c>
      <c r="L184" s="218">
        <v>0</v>
      </c>
      <c r="M184" s="218"/>
      <c r="N184" s="218">
        <f>ROUND(L184*K184,2)</f>
        <v>0</v>
      </c>
      <c r="O184" s="218"/>
      <c r="P184" s="218"/>
      <c r="Q184" s="218"/>
      <c r="R184" s="34"/>
      <c r="T184" s="149" t="s">
        <v>19</v>
      </c>
      <c r="U184" s="41" t="s">
        <v>37</v>
      </c>
      <c r="V184" s="150">
        <v>0</v>
      </c>
      <c r="W184" s="150">
        <f>V184*K184</f>
        <v>0</v>
      </c>
      <c r="X184" s="150">
        <v>0</v>
      </c>
      <c r="Y184" s="150">
        <f>X184*K184</f>
        <v>0</v>
      </c>
      <c r="Z184" s="150">
        <v>0</v>
      </c>
      <c r="AA184" s="151">
        <f>Z184*K184</f>
        <v>0</v>
      </c>
      <c r="AR184" s="19" t="s">
        <v>186</v>
      </c>
      <c r="AT184" s="19" t="s">
        <v>188</v>
      </c>
      <c r="AU184" s="19" t="s">
        <v>80</v>
      </c>
      <c r="AY184" s="19" t="s">
        <v>187</v>
      </c>
      <c r="BE184" s="152">
        <f>IF(U184="základní",N184,0)</f>
        <v>0</v>
      </c>
      <c r="BF184" s="152">
        <f>IF(U184="snížená",N184,0)</f>
        <v>0</v>
      </c>
      <c r="BG184" s="152">
        <f>IF(U184="zákl. přenesená",N184,0)</f>
        <v>0</v>
      </c>
      <c r="BH184" s="152">
        <f>IF(U184="sníž. přenesená",N184,0)</f>
        <v>0</v>
      </c>
      <c r="BI184" s="152">
        <f>IF(U184="nulová",N184,0)</f>
        <v>0</v>
      </c>
      <c r="BJ184" s="19" t="s">
        <v>80</v>
      </c>
      <c r="BK184" s="152">
        <f>ROUND(L184*K184,2)</f>
        <v>0</v>
      </c>
      <c r="BL184" s="19" t="s">
        <v>186</v>
      </c>
      <c r="BM184" s="19" t="s">
        <v>632</v>
      </c>
    </row>
    <row r="185" spans="2:65" s="9" customFormat="1" ht="16.5" customHeight="1">
      <c r="B185" s="153"/>
      <c r="C185" s="154"/>
      <c r="D185" s="154"/>
      <c r="E185" s="155" t="s">
        <v>19</v>
      </c>
      <c r="F185" s="219" t="s">
        <v>633</v>
      </c>
      <c r="G185" s="220"/>
      <c r="H185" s="220"/>
      <c r="I185" s="220"/>
      <c r="J185" s="154"/>
      <c r="K185" s="155" t="s">
        <v>19</v>
      </c>
      <c r="L185" s="154"/>
      <c r="M185" s="154"/>
      <c r="N185" s="154"/>
      <c r="O185" s="154"/>
      <c r="P185" s="154"/>
      <c r="Q185" s="154"/>
      <c r="R185" s="156"/>
      <c r="T185" s="157"/>
      <c r="U185" s="154"/>
      <c r="V185" s="154"/>
      <c r="W185" s="154"/>
      <c r="X185" s="154"/>
      <c r="Y185" s="154"/>
      <c r="Z185" s="154"/>
      <c r="AA185" s="158"/>
      <c r="AT185" s="159" t="s">
        <v>194</v>
      </c>
      <c r="AU185" s="159" t="s">
        <v>80</v>
      </c>
      <c r="AV185" s="9" t="s">
        <v>80</v>
      </c>
      <c r="AW185" s="9" t="s">
        <v>30</v>
      </c>
      <c r="AX185" s="9" t="s">
        <v>72</v>
      </c>
      <c r="AY185" s="159" t="s">
        <v>187</v>
      </c>
    </row>
    <row r="186" spans="2:65" s="9" customFormat="1" ht="16.5" customHeight="1">
      <c r="B186" s="153"/>
      <c r="C186" s="154"/>
      <c r="D186" s="154"/>
      <c r="E186" s="155" t="s">
        <v>19</v>
      </c>
      <c r="F186" s="215" t="s">
        <v>634</v>
      </c>
      <c r="G186" s="216"/>
      <c r="H186" s="216"/>
      <c r="I186" s="216"/>
      <c r="J186" s="154"/>
      <c r="K186" s="155" t="s">
        <v>19</v>
      </c>
      <c r="L186" s="154"/>
      <c r="M186" s="154"/>
      <c r="N186" s="154"/>
      <c r="O186" s="154"/>
      <c r="P186" s="154"/>
      <c r="Q186" s="154"/>
      <c r="R186" s="156"/>
      <c r="T186" s="157"/>
      <c r="U186" s="154"/>
      <c r="V186" s="154"/>
      <c r="W186" s="154"/>
      <c r="X186" s="154"/>
      <c r="Y186" s="154"/>
      <c r="Z186" s="154"/>
      <c r="AA186" s="158"/>
      <c r="AT186" s="159" t="s">
        <v>194</v>
      </c>
      <c r="AU186" s="159" t="s">
        <v>80</v>
      </c>
      <c r="AV186" s="9" t="s">
        <v>80</v>
      </c>
      <c r="AW186" s="9" t="s">
        <v>30</v>
      </c>
      <c r="AX186" s="9" t="s">
        <v>72</v>
      </c>
      <c r="AY186" s="159" t="s">
        <v>187</v>
      </c>
    </row>
    <row r="187" spans="2:65" s="10" customFormat="1" ht="16.5" customHeight="1">
      <c r="B187" s="160"/>
      <c r="C187" s="161"/>
      <c r="D187" s="161"/>
      <c r="E187" s="162" t="s">
        <v>259</v>
      </c>
      <c r="F187" s="213" t="s">
        <v>635</v>
      </c>
      <c r="G187" s="214"/>
      <c r="H187" s="214"/>
      <c r="I187" s="214"/>
      <c r="J187" s="161"/>
      <c r="K187" s="163">
        <v>40.5</v>
      </c>
      <c r="L187" s="161"/>
      <c r="M187" s="161"/>
      <c r="N187" s="161"/>
      <c r="O187" s="161"/>
      <c r="P187" s="161"/>
      <c r="Q187" s="161"/>
      <c r="R187" s="164"/>
      <c r="T187" s="165"/>
      <c r="U187" s="161"/>
      <c r="V187" s="161"/>
      <c r="W187" s="161"/>
      <c r="X187" s="161"/>
      <c r="Y187" s="161"/>
      <c r="Z187" s="161"/>
      <c r="AA187" s="166"/>
      <c r="AT187" s="167" t="s">
        <v>194</v>
      </c>
      <c r="AU187" s="167" t="s">
        <v>80</v>
      </c>
      <c r="AV187" s="10" t="s">
        <v>114</v>
      </c>
      <c r="AW187" s="10" t="s">
        <v>30</v>
      </c>
      <c r="AX187" s="10" t="s">
        <v>72</v>
      </c>
      <c r="AY187" s="167" t="s">
        <v>187</v>
      </c>
    </row>
    <row r="188" spans="2:65" s="10" customFormat="1" ht="16.5" customHeight="1">
      <c r="B188" s="160"/>
      <c r="C188" s="161"/>
      <c r="D188" s="161"/>
      <c r="E188" s="162" t="s">
        <v>261</v>
      </c>
      <c r="F188" s="213" t="s">
        <v>262</v>
      </c>
      <c r="G188" s="214"/>
      <c r="H188" s="214"/>
      <c r="I188" s="214"/>
      <c r="J188" s="161"/>
      <c r="K188" s="163">
        <v>40.5</v>
      </c>
      <c r="L188" s="161"/>
      <c r="M188" s="161"/>
      <c r="N188" s="161"/>
      <c r="O188" s="161"/>
      <c r="P188" s="161"/>
      <c r="Q188" s="161"/>
      <c r="R188" s="164"/>
      <c r="T188" s="165"/>
      <c r="U188" s="161"/>
      <c r="V188" s="161"/>
      <c r="W188" s="161"/>
      <c r="X188" s="161"/>
      <c r="Y188" s="161"/>
      <c r="Z188" s="161"/>
      <c r="AA188" s="166"/>
      <c r="AT188" s="167" t="s">
        <v>194</v>
      </c>
      <c r="AU188" s="167" t="s">
        <v>80</v>
      </c>
      <c r="AV188" s="10" t="s">
        <v>114</v>
      </c>
      <c r="AW188" s="10" t="s">
        <v>30</v>
      </c>
      <c r="AX188" s="10" t="s">
        <v>80</v>
      </c>
      <c r="AY188" s="167" t="s">
        <v>187</v>
      </c>
    </row>
    <row r="189" spans="2:65" s="8" customFormat="1" ht="37.35" customHeight="1">
      <c r="B189" s="135"/>
      <c r="C189" s="136"/>
      <c r="D189" s="137" t="s">
        <v>565</v>
      </c>
      <c r="E189" s="137"/>
      <c r="F189" s="137"/>
      <c r="G189" s="137"/>
      <c r="H189" s="137"/>
      <c r="I189" s="137"/>
      <c r="J189" s="137"/>
      <c r="K189" s="137"/>
      <c r="L189" s="137"/>
      <c r="M189" s="137"/>
      <c r="N189" s="221">
        <f>BK189</f>
        <v>0</v>
      </c>
      <c r="O189" s="222"/>
      <c r="P189" s="222"/>
      <c r="Q189" s="222"/>
      <c r="R189" s="138"/>
      <c r="T189" s="139"/>
      <c r="U189" s="136"/>
      <c r="V189" s="136"/>
      <c r="W189" s="140">
        <f>SUM(W190:W317)</f>
        <v>0</v>
      </c>
      <c r="X189" s="136"/>
      <c r="Y189" s="140">
        <f>SUM(Y190:Y317)</f>
        <v>0</v>
      </c>
      <c r="Z189" s="136"/>
      <c r="AA189" s="141">
        <f>SUM(AA190:AA317)</f>
        <v>0</v>
      </c>
      <c r="AR189" s="142" t="s">
        <v>186</v>
      </c>
      <c r="AT189" s="143" t="s">
        <v>71</v>
      </c>
      <c r="AU189" s="143" t="s">
        <v>72</v>
      </c>
      <c r="AY189" s="142" t="s">
        <v>187</v>
      </c>
      <c r="BK189" s="144">
        <f>SUM(BK190:BK317)</f>
        <v>0</v>
      </c>
    </row>
    <row r="190" spans="2:65" s="1" customFormat="1" ht="16.5" customHeight="1">
      <c r="B190" s="32"/>
      <c r="C190" s="145" t="s">
        <v>301</v>
      </c>
      <c r="D190" s="145" t="s">
        <v>188</v>
      </c>
      <c r="E190" s="146" t="s">
        <v>636</v>
      </c>
      <c r="F190" s="217" t="s">
        <v>637</v>
      </c>
      <c r="G190" s="217"/>
      <c r="H190" s="217"/>
      <c r="I190" s="217"/>
      <c r="J190" s="147" t="s">
        <v>201</v>
      </c>
      <c r="K190" s="148">
        <v>45.99</v>
      </c>
      <c r="L190" s="218">
        <v>0</v>
      </c>
      <c r="M190" s="218"/>
      <c r="N190" s="218">
        <f>ROUND(L190*K190,2)</f>
        <v>0</v>
      </c>
      <c r="O190" s="218"/>
      <c r="P190" s="218"/>
      <c r="Q190" s="218"/>
      <c r="R190" s="34"/>
      <c r="T190" s="149" t="s">
        <v>19</v>
      </c>
      <c r="U190" s="41" t="s">
        <v>37</v>
      </c>
      <c r="V190" s="150">
        <v>0</v>
      </c>
      <c r="W190" s="150">
        <f>V190*K190</f>
        <v>0</v>
      </c>
      <c r="X190" s="150">
        <v>0</v>
      </c>
      <c r="Y190" s="150">
        <f>X190*K190</f>
        <v>0</v>
      </c>
      <c r="Z190" s="150">
        <v>0</v>
      </c>
      <c r="AA190" s="151">
        <f>Z190*K190</f>
        <v>0</v>
      </c>
      <c r="AR190" s="19" t="s">
        <v>186</v>
      </c>
      <c r="AT190" s="19" t="s">
        <v>188</v>
      </c>
      <c r="AU190" s="19" t="s">
        <v>80</v>
      </c>
      <c r="AY190" s="19" t="s">
        <v>187</v>
      </c>
      <c r="BE190" s="152">
        <f>IF(U190="základní",N190,0)</f>
        <v>0</v>
      </c>
      <c r="BF190" s="152">
        <f>IF(U190="snížená",N190,0)</f>
        <v>0</v>
      </c>
      <c r="BG190" s="152">
        <f>IF(U190="zákl. přenesená",N190,0)</f>
        <v>0</v>
      </c>
      <c r="BH190" s="152">
        <f>IF(U190="sníž. přenesená",N190,0)</f>
        <v>0</v>
      </c>
      <c r="BI190" s="152">
        <f>IF(U190="nulová",N190,0)</f>
        <v>0</v>
      </c>
      <c r="BJ190" s="19" t="s">
        <v>80</v>
      </c>
      <c r="BK190" s="152">
        <f>ROUND(L190*K190,2)</f>
        <v>0</v>
      </c>
      <c r="BL190" s="19" t="s">
        <v>186</v>
      </c>
      <c r="BM190" s="19" t="s">
        <v>638</v>
      </c>
    </row>
    <row r="191" spans="2:65" s="9" customFormat="1" ht="25.5" customHeight="1">
      <c r="B191" s="153"/>
      <c r="C191" s="154"/>
      <c r="D191" s="154"/>
      <c r="E191" s="155" t="s">
        <v>19</v>
      </c>
      <c r="F191" s="219" t="s">
        <v>639</v>
      </c>
      <c r="G191" s="220"/>
      <c r="H191" s="220"/>
      <c r="I191" s="220"/>
      <c r="J191" s="154"/>
      <c r="K191" s="155" t="s">
        <v>19</v>
      </c>
      <c r="L191" s="154"/>
      <c r="M191" s="154"/>
      <c r="N191" s="154"/>
      <c r="O191" s="154"/>
      <c r="P191" s="154"/>
      <c r="Q191" s="154"/>
      <c r="R191" s="156"/>
      <c r="T191" s="157"/>
      <c r="U191" s="154"/>
      <c r="V191" s="154"/>
      <c r="W191" s="154"/>
      <c r="X191" s="154"/>
      <c r="Y191" s="154"/>
      <c r="Z191" s="154"/>
      <c r="AA191" s="158"/>
      <c r="AT191" s="159" t="s">
        <v>194</v>
      </c>
      <c r="AU191" s="159" t="s">
        <v>80</v>
      </c>
      <c r="AV191" s="9" t="s">
        <v>80</v>
      </c>
      <c r="AW191" s="9" t="s">
        <v>30</v>
      </c>
      <c r="AX191" s="9" t="s">
        <v>72</v>
      </c>
      <c r="AY191" s="159" t="s">
        <v>187</v>
      </c>
    </row>
    <row r="192" spans="2:65" s="9" customFormat="1" ht="16.5" customHeight="1">
      <c r="B192" s="153"/>
      <c r="C192" s="154"/>
      <c r="D192" s="154"/>
      <c r="E192" s="155" t="s">
        <v>19</v>
      </c>
      <c r="F192" s="215" t="s">
        <v>570</v>
      </c>
      <c r="G192" s="216"/>
      <c r="H192" s="216"/>
      <c r="I192" s="216"/>
      <c r="J192" s="154"/>
      <c r="K192" s="155" t="s">
        <v>19</v>
      </c>
      <c r="L192" s="154"/>
      <c r="M192" s="154"/>
      <c r="N192" s="154"/>
      <c r="O192" s="154"/>
      <c r="P192" s="154"/>
      <c r="Q192" s="154"/>
      <c r="R192" s="156"/>
      <c r="T192" s="157"/>
      <c r="U192" s="154"/>
      <c r="V192" s="154"/>
      <c r="W192" s="154"/>
      <c r="X192" s="154"/>
      <c r="Y192" s="154"/>
      <c r="Z192" s="154"/>
      <c r="AA192" s="158"/>
      <c r="AT192" s="159" t="s">
        <v>194</v>
      </c>
      <c r="AU192" s="159" t="s">
        <v>80</v>
      </c>
      <c r="AV192" s="9" t="s">
        <v>80</v>
      </c>
      <c r="AW192" s="9" t="s">
        <v>30</v>
      </c>
      <c r="AX192" s="9" t="s">
        <v>72</v>
      </c>
      <c r="AY192" s="159" t="s">
        <v>187</v>
      </c>
    </row>
    <row r="193" spans="2:65" s="9" customFormat="1" ht="16.5" customHeight="1">
      <c r="B193" s="153"/>
      <c r="C193" s="154"/>
      <c r="D193" s="154"/>
      <c r="E193" s="155" t="s">
        <v>19</v>
      </c>
      <c r="F193" s="215" t="s">
        <v>218</v>
      </c>
      <c r="G193" s="216"/>
      <c r="H193" s="216"/>
      <c r="I193" s="216"/>
      <c r="J193" s="154"/>
      <c r="K193" s="155" t="s">
        <v>19</v>
      </c>
      <c r="L193" s="154"/>
      <c r="M193" s="154"/>
      <c r="N193" s="154"/>
      <c r="O193" s="154"/>
      <c r="P193" s="154"/>
      <c r="Q193" s="154"/>
      <c r="R193" s="156"/>
      <c r="T193" s="157"/>
      <c r="U193" s="154"/>
      <c r="V193" s="154"/>
      <c r="W193" s="154"/>
      <c r="X193" s="154"/>
      <c r="Y193" s="154"/>
      <c r="Z193" s="154"/>
      <c r="AA193" s="158"/>
      <c r="AT193" s="159" t="s">
        <v>194</v>
      </c>
      <c r="AU193" s="159" t="s">
        <v>80</v>
      </c>
      <c r="AV193" s="9" t="s">
        <v>80</v>
      </c>
      <c r="AW193" s="9" t="s">
        <v>30</v>
      </c>
      <c r="AX193" s="9" t="s">
        <v>72</v>
      </c>
      <c r="AY193" s="159" t="s">
        <v>187</v>
      </c>
    </row>
    <row r="194" spans="2:65" s="9" customFormat="1" ht="16.5" customHeight="1">
      <c r="B194" s="153"/>
      <c r="C194" s="154"/>
      <c r="D194" s="154"/>
      <c r="E194" s="155" t="s">
        <v>19</v>
      </c>
      <c r="F194" s="215" t="s">
        <v>640</v>
      </c>
      <c r="G194" s="216"/>
      <c r="H194" s="216"/>
      <c r="I194" s="216"/>
      <c r="J194" s="154"/>
      <c r="K194" s="155" t="s">
        <v>19</v>
      </c>
      <c r="L194" s="154"/>
      <c r="M194" s="154"/>
      <c r="N194" s="154"/>
      <c r="O194" s="154"/>
      <c r="P194" s="154"/>
      <c r="Q194" s="154"/>
      <c r="R194" s="156"/>
      <c r="T194" s="157"/>
      <c r="U194" s="154"/>
      <c r="V194" s="154"/>
      <c r="W194" s="154"/>
      <c r="X194" s="154"/>
      <c r="Y194" s="154"/>
      <c r="Z194" s="154"/>
      <c r="AA194" s="158"/>
      <c r="AT194" s="159" t="s">
        <v>194</v>
      </c>
      <c r="AU194" s="159" t="s">
        <v>80</v>
      </c>
      <c r="AV194" s="9" t="s">
        <v>80</v>
      </c>
      <c r="AW194" s="9" t="s">
        <v>30</v>
      </c>
      <c r="AX194" s="9" t="s">
        <v>72</v>
      </c>
      <c r="AY194" s="159" t="s">
        <v>187</v>
      </c>
    </row>
    <row r="195" spans="2:65" s="9" customFormat="1" ht="16.5" customHeight="1">
      <c r="B195" s="153"/>
      <c r="C195" s="154"/>
      <c r="D195" s="154"/>
      <c r="E195" s="155" t="s">
        <v>19</v>
      </c>
      <c r="F195" s="215" t="s">
        <v>641</v>
      </c>
      <c r="G195" s="216"/>
      <c r="H195" s="216"/>
      <c r="I195" s="216"/>
      <c r="J195" s="154"/>
      <c r="K195" s="155" t="s">
        <v>19</v>
      </c>
      <c r="L195" s="154"/>
      <c r="M195" s="154"/>
      <c r="N195" s="154"/>
      <c r="O195" s="154"/>
      <c r="P195" s="154"/>
      <c r="Q195" s="154"/>
      <c r="R195" s="156"/>
      <c r="T195" s="157"/>
      <c r="U195" s="154"/>
      <c r="V195" s="154"/>
      <c r="W195" s="154"/>
      <c r="X195" s="154"/>
      <c r="Y195" s="154"/>
      <c r="Z195" s="154"/>
      <c r="AA195" s="158"/>
      <c r="AT195" s="159" t="s">
        <v>194</v>
      </c>
      <c r="AU195" s="159" t="s">
        <v>80</v>
      </c>
      <c r="AV195" s="9" t="s">
        <v>80</v>
      </c>
      <c r="AW195" s="9" t="s">
        <v>30</v>
      </c>
      <c r="AX195" s="9" t="s">
        <v>72</v>
      </c>
      <c r="AY195" s="159" t="s">
        <v>187</v>
      </c>
    </row>
    <row r="196" spans="2:65" s="10" customFormat="1" ht="16.5" customHeight="1">
      <c r="B196" s="160"/>
      <c r="C196" s="161"/>
      <c r="D196" s="161"/>
      <c r="E196" s="162" t="s">
        <v>432</v>
      </c>
      <c r="F196" s="213" t="s">
        <v>642</v>
      </c>
      <c r="G196" s="214"/>
      <c r="H196" s="214"/>
      <c r="I196" s="214"/>
      <c r="J196" s="161"/>
      <c r="K196" s="163">
        <v>38.49</v>
      </c>
      <c r="L196" s="161"/>
      <c r="M196" s="161"/>
      <c r="N196" s="161"/>
      <c r="O196" s="161"/>
      <c r="P196" s="161"/>
      <c r="Q196" s="161"/>
      <c r="R196" s="164"/>
      <c r="T196" s="165"/>
      <c r="U196" s="161"/>
      <c r="V196" s="161"/>
      <c r="W196" s="161"/>
      <c r="X196" s="161"/>
      <c r="Y196" s="161"/>
      <c r="Z196" s="161"/>
      <c r="AA196" s="166"/>
      <c r="AT196" s="167" t="s">
        <v>194</v>
      </c>
      <c r="AU196" s="167" t="s">
        <v>80</v>
      </c>
      <c r="AV196" s="10" t="s">
        <v>114</v>
      </c>
      <c r="AW196" s="10" t="s">
        <v>30</v>
      </c>
      <c r="AX196" s="10" t="s">
        <v>72</v>
      </c>
      <c r="AY196" s="167" t="s">
        <v>187</v>
      </c>
    </row>
    <row r="197" spans="2:65" s="9" customFormat="1" ht="16.5" customHeight="1">
      <c r="B197" s="153"/>
      <c r="C197" s="154"/>
      <c r="D197" s="154"/>
      <c r="E197" s="155" t="s">
        <v>19</v>
      </c>
      <c r="F197" s="215" t="s">
        <v>643</v>
      </c>
      <c r="G197" s="216"/>
      <c r="H197" s="216"/>
      <c r="I197" s="216"/>
      <c r="J197" s="154"/>
      <c r="K197" s="155" t="s">
        <v>19</v>
      </c>
      <c r="L197" s="154"/>
      <c r="M197" s="154"/>
      <c r="N197" s="154"/>
      <c r="O197" s="154"/>
      <c r="P197" s="154"/>
      <c r="Q197" s="154"/>
      <c r="R197" s="156"/>
      <c r="T197" s="157"/>
      <c r="U197" s="154"/>
      <c r="V197" s="154"/>
      <c r="W197" s="154"/>
      <c r="X197" s="154"/>
      <c r="Y197" s="154"/>
      <c r="Z197" s="154"/>
      <c r="AA197" s="158"/>
      <c r="AT197" s="159" t="s">
        <v>194</v>
      </c>
      <c r="AU197" s="159" t="s">
        <v>80</v>
      </c>
      <c r="AV197" s="9" t="s">
        <v>80</v>
      </c>
      <c r="AW197" s="9" t="s">
        <v>30</v>
      </c>
      <c r="AX197" s="9" t="s">
        <v>72</v>
      </c>
      <c r="AY197" s="159" t="s">
        <v>187</v>
      </c>
    </row>
    <row r="198" spans="2:65" s="10" customFormat="1" ht="16.5" customHeight="1">
      <c r="B198" s="160"/>
      <c r="C198" s="161"/>
      <c r="D198" s="161"/>
      <c r="E198" s="162" t="s">
        <v>129</v>
      </c>
      <c r="F198" s="213" t="s">
        <v>644</v>
      </c>
      <c r="G198" s="214"/>
      <c r="H198" s="214"/>
      <c r="I198" s="214"/>
      <c r="J198" s="161"/>
      <c r="K198" s="163">
        <v>7.5</v>
      </c>
      <c r="L198" s="161"/>
      <c r="M198" s="161"/>
      <c r="N198" s="161"/>
      <c r="O198" s="161"/>
      <c r="P198" s="161"/>
      <c r="Q198" s="161"/>
      <c r="R198" s="164"/>
      <c r="T198" s="165"/>
      <c r="U198" s="161"/>
      <c r="V198" s="161"/>
      <c r="W198" s="161"/>
      <c r="X198" s="161"/>
      <c r="Y198" s="161"/>
      <c r="Z198" s="161"/>
      <c r="AA198" s="166"/>
      <c r="AT198" s="167" t="s">
        <v>194</v>
      </c>
      <c r="AU198" s="167" t="s">
        <v>80</v>
      </c>
      <c r="AV198" s="10" t="s">
        <v>114</v>
      </c>
      <c r="AW198" s="10" t="s">
        <v>30</v>
      </c>
      <c r="AX198" s="10" t="s">
        <v>72</v>
      </c>
      <c r="AY198" s="167" t="s">
        <v>187</v>
      </c>
    </row>
    <row r="199" spans="2:65" s="10" customFormat="1" ht="16.5" customHeight="1">
      <c r="B199" s="160"/>
      <c r="C199" s="161"/>
      <c r="D199" s="161"/>
      <c r="E199" s="162" t="s">
        <v>131</v>
      </c>
      <c r="F199" s="213" t="s">
        <v>645</v>
      </c>
      <c r="G199" s="214"/>
      <c r="H199" s="214"/>
      <c r="I199" s="214"/>
      <c r="J199" s="161"/>
      <c r="K199" s="163">
        <v>45.99</v>
      </c>
      <c r="L199" s="161"/>
      <c r="M199" s="161"/>
      <c r="N199" s="161"/>
      <c r="O199" s="161"/>
      <c r="P199" s="161"/>
      <c r="Q199" s="161"/>
      <c r="R199" s="164"/>
      <c r="T199" s="165"/>
      <c r="U199" s="161"/>
      <c r="V199" s="161"/>
      <c r="W199" s="161"/>
      <c r="X199" s="161"/>
      <c r="Y199" s="161"/>
      <c r="Z199" s="161"/>
      <c r="AA199" s="166"/>
      <c r="AT199" s="167" t="s">
        <v>194</v>
      </c>
      <c r="AU199" s="167" t="s">
        <v>80</v>
      </c>
      <c r="AV199" s="10" t="s">
        <v>114</v>
      </c>
      <c r="AW199" s="10" t="s">
        <v>30</v>
      </c>
      <c r="AX199" s="10" t="s">
        <v>80</v>
      </c>
      <c r="AY199" s="167" t="s">
        <v>187</v>
      </c>
    </row>
    <row r="200" spans="2:65" s="1" customFormat="1" ht="25.5" customHeight="1">
      <c r="B200" s="32"/>
      <c r="C200" s="145" t="s">
        <v>313</v>
      </c>
      <c r="D200" s="145" t="s">
        <v>188</v>
      </c>
      <c r="E200" s="146" t="s">
        <v>646</v>
      </c>
      <c r="F200" s="217" t="s">
        <v>647</v>
      </c>
      <c r="G200" s="217"/>
      <c r="H200" s="217"/>
      <c r="I200" s="217"/>
      <c r="J200" s="147" t="s">
        <v>215</v>
      </c>
      <c r="K200" s="148">
        <v>1421.2</v>
      </c>
      <c r="L200" s="218">
        <v>0</v>
      </c>
      <c r="M200" s="218"/>
      <c r="N200" s="218">
        <f>ROUND(L200*K200,2)</f>
        <v>0</v>
      </c>
      <c r="O200" s="218"/>
      <c r="P200" s="218"/>
      <c r="Q200" s="218"/>
      <c r="R200" s="34"/>
      <c r="T200" s="149" t="s">
        <v>19</v>
      </c>
      <c r="U200" s="41" t="s">
        <v>37</v>
      </c>
      <c r="V200" s="150">
        <v>0</v>
      </c>
      <c r="W200" s="150">
        <f>V200*K200</f>
        <v>0</v>
      </c>
      <c r="X200" s="150">
        <v>0</v>
      </c>
      <c r="Y200" s="150">
        <f>X200*K200</f>
        <v>0</v>
      </c>
      <c r="Z200" s="150">
        <v>0</v>
      </c>
      <c r="AA200" s="151">
        <f>Z200*K200</f>
        <v>0</v>
      </c>
      <c r="AR200" s="19" t="s">
        <v>186</v>
      </c>
      <c r="AT200" s="19" t="s">
        <v>188</v>
      </c>
      <c r="AU200" s="19" t="s">
        <v>80</v>
      </c>
      <c r="AY200" s="19" t="s">
        <v>187</v>
      </c>
      <c r="BE200" s="152">
        <f>IF(U200="základní",N200,0)</f>
        <v>0</v>
      </c>
      <c r="BF200" s="152">
        <f>IF(U200="snížená",N200,0)</f>
        <v>0</v>
      </c>
      <c r="BG200" s="152">
        <f>IF(U200="zákl. přenesená",N200,0)</f>
        <v>0</v>
      </c>
      <c r="BH200" s="152">
        <f>IF(U200="sníž. přenesená",N200,0)</f>
        <v>0</v>
      </c>
      <c r="BI200" s="152">
        <f>IF(U200="nulová",N200,0)</f>
        <v>0</v>
      </c>
      <c r="BJ200" s="19" t="s">
        <v>80</v>
      </c>
      <c r="BK200" s="152">
        <f>ROUND(L200*K200,2)</f>
        <v>0</v>
      </c>
      <c r="BL200" s="19" t="s">
        <v>186</v>
      </c>
      <c r="BM200" s="19" t="s">
        <v>648</v>
      </c>
    </row>
    <row r="201" spans="2:65" s="9" customFormat="1" ht="38.25" customHeight="1">
      <c r="B201" s="153"/>
      <c r="C201" s="154"/>
      <c r="D201" s="154"/>
      <c r="E201" s="155" t="s">
        <v>19</v>
      </c>
      <c r="F201" s="219" t="s">
        <v>649</v>
      </c>
      <c r="G201" s="220"/>
      <c r="H201" s="220"/>
      <c r="I201" s="220"/>
      <c r="J201" s="154"/>
      <c r="K201" s="155" t="s">
        <v>19</v>
      </c>
      <c r="L201" s="154"/>
      <c r="M201" s="154"/>
      <c r="N201" s="154"/>
      <c r="O201" s="154"/>
      <c r="P201" s="154"/>
      <c r="Q201" s="154"/>
      <c r="R201" s="156"/>
      <c r="T201" s="157"/>
      <c r="U201" s="154"/>
      <c r="V201" s="154"/>
      <c r="W201" s="154"/>
      <c r="X201" s="154"/>
      <c r="Y201" s="154"/>
      <c r="Z201" s="154"/>
      <c r="AA201" s="158"/>
      <c r="AT201" s="159" t="s">
        <v>194</v>
      </c>
      <c r="AU201" s="159" t="s">
        <v>80</v>
      </c>
      <c r="AV201" s="9" t="s">
        <v>80</v>
      </c>
      <c r="AW201" s="9" t="s">
        <v>30</v>
      </c>
      <c r="AX201" s="9" t="s">
        <v>72</v>
      </c>
      <c r="AY201" s="159" t="s">
        <v>187</v>
      </c>
    </row>
    <row r="202" spans="2:65" s="9" customFormat="1" ht="16.5" customHeight="1">
      <c r="B202" s="153"/>
      <c r="C202" s="154"/>
      <c r="D202" s="154"/>
      <c r="E202" s="155" t="s">
        <v>19</v>
      </c>
      <c r="F202" s="215" t="s">
        <v>570</v>
      </c>
      <c r="G202" s="216"/>
      <c r="H202" s="216"/>
      <c r="I202" s="216"/>
      <c r="J202" s="154"/>
      <c r="K202" s="155" t="s">
        <v>19</v>
      </c>
      <c r="L202" s="154"/>
      <c r="M202" s="154"/>
      <c r="N202" s="154"/>
      <c r="O202" s="154"/>
      <c r="P202" s="154"/>
      <c r="Q202" s="154"/>
      <c r="R202" s="156"/>
      <c r="T202" s="157"/>
      <c r="U202" s="154"/>
      <c r="V202" s="154"/>
      <c r="W202" s="154"/>
      <c r="X202" s="154"/>
      <c r="Y202" s="154"/>
      <c r="Z202" s="154"/>
      <c r="AA202" s="158"/>
      <c r="AT202" s="159" t="s">
        <v>194</v>
      </c>
      <c r="AU202" s="159" t="s">
        <v>80</v>
      </c>
      <c r="AV202" s="9" t="s">
        <v>80</v>
      </c>
      <c r="AW202" s="9" t="s">
        <v>30</v>
      </c>
      <c r="AX202" s="9" t="s">
        <v>72</v>
      </c>
      <c r="AY202" s="159" t="s">
        <v>187</v>
      </c>
    </row>
    <row r="203" spans="2:65" s="9" customFormat="1" ht="16.5" customHeight="1">
      <c r="B203" s="153"/>
      <c r="C203" s="154"/>
      <c r="D203" s="154"/>
      <c r="E203" s="155" t="s">
        <v>19</v>
      </c>
      <c r="F203" s="215" t="s">
        <v>218</v>
      </c>
      <c r="G203" s="216"/>
      <c r="H203" s="216"/>
      <c r="I203" s="216"/>
      <c r="J203" s="154"/>
      <c r="K203" s="155" t="s">
        <v>19</v>
      </c>
      <c r="L203" s="154"/>
      <c r="M203" s="154"/>
      <c r="N203" s="154"/>
      <c r="O203" s="154"/>
      <c r="P203" s="154"/>
      <c r="Q203" s="154"/>
      <c r="R203" s="156"/>
      <c r="T203" s="157"/>
      <c r="U203" s="154"/>
      <c r="V203" s="154"/>
      <c r="W203" s="154"/>
      <c r="X203" s="154"/>
      <c r="Y203" s="154"/>
      <c r="Z203" s="154"/>
      <c r="AA203" s="158"/>
      <c r="AT203" s="159" t="s">
        <v>194</v>
      </c>
      <c r="AU203" s="159" t="s">
        <v>80</v>
      </c>
      <c r="AV203" s="9" t="s">
        <v>80</v>
      </c>
      <c r="AW203" s="9" t="s">
        <v>30</v>
      </c>
      <c r="AX203" s="9" t="s">
        <v>72</v>
      </c>
      <c r="AY203" s="159" t="s">
        <v>187</v>
      </c>
    </row>
    <row r="204" spans="2:65" s="9" customFormat="1" ht="16.5" customHeight="1">
      <c r="B204" s="153"/>
      <c r="C204" s="154"/>
      <c r="D204" s="154"/>
      <c r="E204" s="155" t="s">
        <v>19</v>
      </c>
      <c r="F204" s="215" t="s">
        <v>650</v>
      </c>
      <c r="G204" s="216"/>
      <c r="H204" s="216"/>
      <c r="I204" s="216"/>
      <c r="J204" s="154"/>
      <c r="K204" s="155" t="s">
        <v>19</v>
      </c>
      <c r="L204" s="154"/>
      <c r="M204" s="154"/>
      <c r="N204" s="154"/>
      <c r="O204" s="154"/>
      <c r="P204" s="154"/>
      <c r="Q204" s="154"/>
      <c r="R204" s="156"/>
      <c r="T204" s="157"/>
      <c r="U204" s="154"/>
      <c r="V204" s="154"/>
      <c r="W204" s="154"/>
      <c r="X204" s="154"/>
      <c r="Y204" s="154"/>
      <c r="Z204" s="154"/>
      <c r="AA204" s="158"/>
      <c r="AT204" s="159" t="s">
        <v>194</v>
      </c>
      <c r="AU204" s="159" t="s">
        <v>80</v>
      </c>
      <c r="AV204" s="9" t="s">
        <v>80</v>
      </c>
      <c r="AW204" s="9" t="s">
        <v>30</v>
      </c>
      <c r="AX204" s="9" t="s">
        <v>72</v>
      </c>
      <c r="AY204" s="159" t="s">
        <v>187</v>
      </c>
    </row>
    <row r="205" spans="2:65" s="10" customFormat="1" ht="16.5" customHeight="1">
      <c r="B205" s="160"/>
      <c r="C205" s="161"/>
      <c r="D205" s="161"/>
      <c r="E205" s="162" t="s">
        <v>398</v>
      </c>
      <c r="F205" s="213" t="s">
        <v>651</v>
      </c>
      <c r="G205" s="214"/>
      <c r="H205" s="214"/>
      <c r="I205" s="214"/>
      <c r="J205" s="161"/>
      <c r="K205" s="163">
        <v>1421.2</v>
      </c>
      <c r="L205" s="161"/>
      <c r="M205" s="161"/>
      <c r="N205" s="161"/>
      <c r="O205" s="161"/>
      <c r="P205" s="161"/>
      <c r="Q205" s="161"/>
      <c r="R205" s="164"/>
      <c r="T205" s="165"/>
      <c r="U205" s="161"/>
      <c r="V205" s="161"/>
      <c r="W205" s="161"/>
      <c r="X205" s="161"/>
      <c r="Y205" s="161"/>
      <c r="Z205" s="161"/>
      <c r="AA205" s="166"/>
      <c r="AT205" s="167" t="s">
        <v>194</v>
      </c>
      <c r="AU205" s="167" t="s">
        <v>80</v>
      </c>
      <c r="AV205" s="10" t="s">
        <v>114</v>
      </c>
      <c r="AW205" s="10" t="s">
        <v>30</v>
      </c>
      <c r="AX205" s="10" t="s">
        <v>72</v>
      </c>
      <c r="AY205" s="167" t="s">
        <v>187</v>
      </c>
    </row>
    <row r="206" spans="2:65" s="10" customFormat="1" ht="16.5" customHeight="1">
      <c r="B206" s="160"/>
      <c r="C206" s="161"/>
      <c r="D206" s="161"/>
      <c r="E206" s="162" t="s">
        <v>400</v>
      </c>
      <c r="F206" s="213" t="s">
        <v>401</v>
      </c>
      <c r="G206" s="214"/>
      <c r="H206" s="214"/>
      <c r="I206" s="214"/>
      <c r="J206" s="161"/>
      <c r="K206" s="163">
        <v>1421.2</v>
      </c>
      <c r="L206" s="161"/>
      <c r="M206" s="161"/>
      <c r="N206" s="161"/>
      <c r="O206" s="161"/>
      <c r="P206" s="161"/>
      <c r="Q206" s="161"/>
      <c r="R206" s="164"/>
      <c r="T206" s="165"/>
      <c r="U206" s="161"/>
      <c r="V206" s="161"/>
      <c r="W206" s="161"/>
      <c r="X206" s="161"/>
      <c r="Y206" s="161"/>
      <c r="Z206" s="161"/>
      <c r="AA206" s="166"/>
      <c r="AT206" s="167" t="s">
        <v>194</v>
      </c>
      <c r="AU206" s="167" t="s">
        <v>80</v>
      </c>
      <c r="AV206" s="10" t="s">
        <v>114</v>
      </c>
      <c r="AW206" s="10" t="s">
        <v>30</v>
      </c>
      <c r="AX206" s="10" t="s">
        <v>80</v>
      </c>
      <c r="AY206" s="167" t="s">
        <v>187</v>
      </c>
    </row>
    <row r="207" spans="2:65" s="1" customFormat="1" ht="25.5" customHeight="1">
      <c r="B207" s="32"/>
      <c r="C207" s="145" t="s">
        <v>323</v>
      </c>
      <c r="D207" s="145" t="s">
        <v>188</v>
      </c>
      <c r="E207" s="146" t="s">
        <v>652</v>
      </c>
      <c r="F207" s="217" t="s">
        <v>653</v>
      </c>
      <c r="G207" s="217"/>
      <c r="H207" s="217"/>
      <c r="I207" s="217"/>
      <c r="J207" s="147" t="s">
        <v>215</v>
      </c>
      <c r="K207" s="148">
        <v>131.19999999999999</v>
      </c>
      <c r="L207" s="218">
        <v>0</v>
      </c>
      <c r="M207" s="218"/>
      <c r="N207" s="218">
        <f>ROUND(L207*K207,2)</f>
        <v>0</v>
      </c>
      <c r="O207" s="218"/>
      <c r="P207" s="218"/>
      <c r="Q207" s="218"/>
      <c r="R207" s="34"/>
      <c r="T207" s="149" t="s">
        <v>19</v>
      </c>
      <c r="U207" s="41" t="s">
        <v>37</v>
      </c>
      <c r="V207" s="150">
        <v>0</v>
      </c>
      <c r="W207" s="150">
        <f>V207*K207</f>
        <v>0</v>
      </c>
      <c r="X207" s="150">
        <v>0</v>
      </c>
      <c r="Y207" s="150">
        <f>X207*K207</f>
        <v>0</v>
      </c>
      <c r="Z207" s="150">
        <v>0</v>
      </c>
      <c r="AA207" s="151">
        <f>Z207*K207</f>
        <v>0</v>
      </c>
      <c r="AR207" s="19" t="s">
        <v>186</v>
      </c>
      <c r="AT207" s="19" t="s">
        <v>188</v>
      </c>
      <c r="AU207" s="19" t="s">
        <v>80</v>
      </c>
      <c r="AY207" s="19" t="s">
        <v>187</v>
      </c>
      <c r="BE207" s="152">
        <f>IF(U207="základní",N207,0)</f>
        <v>0</v>
      </c>
      <c r="BF207" s="152">
        <f>IF(U207="snížená",N207,0)</f>
        <v>0</v>
      </c>
      <c r="BG207" s="152">
        <f>IF(U207="zákl. přenesená",N207,0)</f>
        <v>0</v>
      </c>
      <c r="BH207" s="152">
        <f>IF(U207="sníž. přenesená",N207,0)</f>
        <v>0</v>
      </c>
      <c r="BI207" s="152">
        <f>IF(U207="nulová",N207,0)</f>
        <v>0</v>
      </c>
      <c r="BJ207" s="19" t="s">
        <v>80</v>
      </c>
      <c r="BK207" s="152">
        <f>ROUND(L207*K207,2)</f>
        <v>0</v>
      </c>
      <c r="BL207" s="19" t="s">
        <v>186</v>
      </c>
      <c r="BM207" s="19" t="s">
        <v>654</v>
      </c>
    </row>
    <row r="208" spans="2:65" s="9" customFormat="1" ht="16.5" customHeight="1">
      <c r="B208" s="153"/>
      <c r="C208" s="154"/>
      <c r="D208" s="154"/>
      <c r="E208" s="155" t="s">
        <v>19</v>
      </c>
      <c r="F208" s="219" t="s">
        <v>655</v>
      </c>
      <c r="G208" s="220"/>
      <c r="H208" s="220"/>
      <c r="I208" s="220"/>
      <c r="J208" s="154"/>
      <c r="K208" s="155" t="s">
        <v>19</v>
      </c>
      <c r="L208" s="154"/>
      <c r="M208" s="154"/>
      <c r="N208" s="154"/>
      <c r="O208" s="154"/>
      <c r="P208" s="154"/>
      <c r="Q208" s="154"/>
      <c r="R208" s="156"/>
      <c r="T208" s="157"/>
      <c r="U208" s="154"/>
      <c r="V208" s="154"/>
      <c r="W208" s="154"/>
      <c r="X208" s="154"/>
      <c r="Y208" s="154"/>
      <c r="Z208" s="154"/>
      <c r="AA208" s="158"/>
      <c r="AT208" s="159" t="s">
        <v>194</v>
      </c>
      <c r="AU208" s="159" t="s">
        <v>80</v>
      </c>
      <c r="AV208" s="9" t="s">
        <v>80</v>
      </c>
      <c r="AW208" s="9" t="s">
        <v>30</v>
      </c>
      <c r="AX208" s="9" t="s">
        <v>72</v>
      </c>
      <c r="AY208" s="159" t="s">
        <v>187</v>
      </c>
    </row>
    <row r="209" spans="2:65" s="9" customFormat="1" ht="16.5" customHeight="1">
      <c r="B209" s="153"/>
      <c r="C209" s="154"/>
      <c r="D209" s="154"/>
      <c r="E209" s="155" t="s">
        <v>19</v>
      </c>
      <c r="F209" s="215" t="s">
        <v>570</v>
      </c>
      <c r="G209" s="216"/>
      <c r="H209" s="216"/>
      <c r="I209" s="216"/>
      <c r="J209" s="154"/>
      <c r="K209" s="155" t="s">
        <v>19</v>
      </c>
      <c r="L209" s="154"/>
      <c r="M209" s="154"/>
      <c r="N209" s="154"/>
      <c r="O209" s="154"/>
      <c r="P209" s="154"/>
      <c r="Q209" s="154"/>
      <c r="R209" s="156"/>
      <c r="T209" s="157"/>
      <c r="U209" s="154"/>
      <c r="V209" s="154"/>
      <c r="W209" s="154"/>
      <c r="X209" s="154"/>
      <c r="Y209" s="154"/>
      <c r="Z209" s="154"/>
      <c r="AA209" s="158"/>
      <c r="AT209" s="159" t="s">
        <v>194</v>
      </c>
      <c r="AU209" s="159" t="s">
        <v>80</v>
      </c>
      <c r="AV209" s="9" t="s">
        <v>80</v>
      </c>
      <c r="AW209" s="9" t="s">
        <v>30</v>
      </c>
      <c r="AX209" s="9" t="s">
        <v>72</v>
      </c>
      <c r="AY209" s="159" t="s">
        <v>187</v>
      </c>
    </row>
    <row r="210" spans="2:65" s="9" customFormat="1" ht="16.5" customHeight="1">
      <c r="B210" s="153"/>
      <c r="C210" s="154"/>
      <c r="D210" s="154"/>
      <c r="E210" s="155" t="s">
        <v>19</v>
      </c>
      <c r="F210" s="215" t="s">
        <v>656</v>
      </c>
      <c r="G210" s="216"/>
      <c r="H210" s="216"/>
      <c r="I210" s="216"/>
      <c r="J210" s="154"/>
      <c r="K210" s="155" t="s">
        <v>19</v>
      </c>
      <c r="L210" s="154"/>
      <c r="M210" s="154"/>
      <c r="N210" s="154"/>
      <c r="O210" s="154"/>
      <c r="P210" s="154"/>
      <c r="Q210" s="154"/>
      <c r="R210" s="156"/>
      <c r="T210" s="157"/>
      <c r="U210" s="154"/>
      <c r="V210" s="154"/>
      <c r="W210" s="154"/>
      <c r="X210" s="154"/>
      <c r="Y210" s="154"/>
      <c r="Z210" s="154"/>
      <c r="AA210" s="158"/>
      <c r="AT210" s="159" t="s">
        <v>194</v>
      </c>
      <c r="AU210" s="159" t="s">
        <v>80</v>
      </c>
      <c r="AV210" s="9" t="s">
        <v>80</v>
      </c>
      <c r="AW210" s="9" t="s">
        <v>30</v>
      </c>
      <c r="AX210" s="9" t="s">
        <v>72</v>
      </c>
      <c r="AY210" s="159" t="s">
        <v>187</v>
      </c>
    </row>
    <row r="211" spans="2:65" s="10" customFormat="1" ht="16.5" customHeight="1">
      <c r="B211" s="160"/>
      <c r="C211" s="161"/>
      <c r="D211" s="161"/>
      <c r="E211" s="162" t="s">
        <v>355</v>
      </c>
      <c r="F211" s="213" t="s">
        <v>657</v>
      </c>
      <c r="G211" s="214"/>
      <c r="H211" s="214"/>
      <c r="I211" s="214"/>
      <c r="J211" s="161"/>
      <c r="K211" s="163">
        <v>131.19999999999999</v>
      </c>
      <c r="L211" s="161"/>
      <c r="M211" s="161"/>
      <c r="N211" s="161"/>
      <c r="O211" s="161"/>
      <c r="P211" s="161"/>
      <c r="Q211" s="161"/>
      <c r="R211" s="164"/>
      <c r="T211" s="165"/>
      <c r="U211" s="161"/>
      <c r="V211" s="161"/>
      <c r="W211" s="161"/>
      <c r="X211" s="161"/>
      <c r="Y211" s="161"/>
      <c r="Z211" s="161"/>
      <c r="AA211" s="166"/>
      <c r="AT211" s="167" t="s">
        <v>194</v>
      </c>
      <c r="AU211" s="167" t="s">
        <v>80</v>
      </c>
      <c r="AV211" s="10" t="s">
        <v>114</v>
      </c>
      <c r="AW211" s="10" t="s">
        <v>30</v>
      </c>
      <c r="AX211" s="10" t="s">
        <v>72</v>
      </c>
      <c r="AY211" s="167" t="s">
        <v>187</v>
      </c>
    </row>
    <row r="212" spans="2:65" s="10" customFormat="1" ht="16.5" customHeight="1">
      <c r="B212" s="160"/>
      <c r="C212" s="161"/>
      <c r="D212" s="161"/>
      <c r="E212" s="162" t="s">
        <v>356</v>
      </c>
      <c r="F212" s="213" t="s">
        <v>357</v>
      </c>
      <c r="G212" s="214"/>
      <c r="H212" s="214"/>
      <c r="I212" s="214"/>
      <c r="J212" s="161"/>
      <c r="K212" s="163">
        <v>131.19999999999999</v>
      </c>
      <c r="L212" s="161"/>
      <c r="M212" s="161"/>
      <c r="N212" s="161"/>
      <c r="O212" s="161"/>
      <c r="P212" s="161"/>
      <c r="Q212" s="161"/>
      <c r="R212" s="164"/>
      <c r="T212" s="165"/>
      <c r="U212" s="161"/>
      <c r="V212" s="161"/>
      <c r="W212" s="161"/>
      <c r="X212" s="161"/>
      <c r="Y212" s="161"/>
      <c r="Z212" s="161"/>
      <c r="AA212" s="166"/>
      <c r="AT212" s="167" t="s">
        <v>194</v>
      </c>
      <c r="AU212" s="167" t="s">
        <v>80</v>
      </c>
      <c r="AV212" s="10" t="s">
        <v>114</v>
      </c>
      <c r="AW212" s="10" t="s">
        <v>30</v>
      </c>
      <c r="AX212" s="10" t="s">
        <v>80</v>
      </c>
      <c r="AY212" s="167" t="s">
        <v>187</v>
      </c>
    </row>
    <row r="213" spans="2:65" s="1" customFormat="1" ht="25.5" customHeight="1">
      <c r="B213" s="32"/>
      <c r="C213" s="145" t="s">
        <v>374</v>
      </c>
      <c r="D213" s="145" t="s">
        <v>188</v>
      </c>
      <c r="E213" s="146" t="s">
        <v>658</v>
      </c>
      <c r="F213" s="217" t="s">
        <v>659</v>
      </c>
      <c r="G213" s="217"/>
      <c r="H213" s="217"/>
      <c r="I213" s="217"/>
      <c r="J213" s="147" t="s">
        <v>215</v>
      </c>
      <c r="K213" s="148">
        <v>1011.5</v>
      </c>
      <c r="L213" s="218">
        <v>0</v>
      </c>
      <c r="M213" s="218"/>
      <c r="N213" s="218">
        <f>ROUND(L213*K213,2)</f>
        <v>0</v>
      </c>
      <c r="O213" s="218"/>
      <c r="P213" s="218"/>
      <c r="Q213" s="218"/>
      <c r="R213" s="34"/>
      <c r="T213" s="149" t="s">
        <v>19</v>
      </c>
      <c r="U213" s="41" t="s">
        <v>37</v>
      </c>
      <c r="V213" s="150">
        <v>0</v>
      </c>
      <c r="W213" s="150">
        <f>V213*K213</f>
        <v>0</v>
      </c>
      <c r="X213" s="150">
        <v>0</v>
      </c>
      <c r="Y213" s="150">
        <f>X213*K213</f>
        <v>0</v>
      </c>
      <c r="Z213" s="150">
        <v>0</v>
      </c>
      <c r="AA213" s="151">
        <f>Z213*K213</f>
        <v>0</v>
      </c>
      <c r="AR213" s="19" t="s">
        <v>186</v>
      </c>
      <c r="AT213" s="19" t="s">
        <v>188</v>
      </c>
      <c r="AU213" s="19" t="s">
        <v>80</v>
      </c>
      <c r="AY213" s="19" t="s">
        <v>187</v>
      </c>
      <c r="BE213" s="152">
        <f>IF(U213="základní",N213,0)</f>
        <v>0</v>
      </c>
      <c r="BF213" s="152">
        <f>IF(U213="snížená",N213,0)</f>
        <v>0</v>
      </c>
      <c r="BG213" s="152">
        <f>IF(U213="zákl. přenesená",N213,0)</f>
        <v>0</v>
      </c>
      <c r="BH213" s="152">
        <f>IF(U213="sníž. přenesená",N213,0)</f>
        <v>0</v>
      </c>
      <c r="BI213" s="152">
        <f>IF(U213="nulová",N213,0)</f>
        <v>0</v>
      </c>
      <c r="BJ213" s="19" t="s">
        <v>80</v>
      </c>
      <c r="BK213" s="152">
        <f>ROUND(L213*K213,2)</f>
        <v>0</v>
      </c>
      <c r="BL213" s="19" t="s">
        <v>186</v>
      </c>
      <c r="BM213" s="19" t="s">
        <v>660</v>
      </c>
    </row>
    <row r="214" spans="2:65" s="9" customFormat="1" ht="16.5" customHeight="1">
      <c r="B214" s="153"/>
      <c r="C214" s="154"/>
      <c r="D214" s="154"/>
      <c r="E214" s="155" t="s">
        <v>19</v>
      </c>
      <c r="F214" s="219" t="s">
        <v>661</v>
      </c>
      <c r="G214" s="220"/>
      <c r="H214" s="220"/>
      <c r="I214" s="220"/>
      <c r="J214" s="154"/>
      <c r="K214" s="155" t="s">
        <v>19</v>
      </c>
      <c r="L214" s="154"/>
      <c r="M214" s="154"/>
      <c r="N214" s="154"/>
      <c r="O214" s="154"/>
      <c r="P214" s="154"/>
      <c r="Q214" s="154"/>
      <c r="R214" s="156"/>
      <c r="T214" s="157"/>
      <c r="U214" s="154"/>
      <c r="V214" s="154"/>
      <c r="W214" s="154"/>
      <c r="X214" s="154"/>
      <c r="Y214" s="154"/>
      <c r="Z214" s="154"/>
      <c r="AA214" s="158"/>
      <c r="AT214" s="159" t="s">
        <v>194</v>
      </c>
      <c r="AU214" s="159" t="s">
        <v>80</v>
      </c>
      <c r="AV214" s="9" t="s">
        <v>80</v>
      </c>
      <c r="AW214" s="9" t="s">
        <v>30</v>
      </c>
      <c r="AX214" s="9" t="s">
        <v>72</v>
      </c>
      <c r="AY214" s="159" t="s">
        <v>187</v>
      </c>
    </row>
    <row r="215" spans="2:65" s="9" customFormat="1" ht="16.5" customHeight="1">
      <c r="B215" s="153"/>
      <c r="C215" s="154"/>
      <c r="D215" s="154"/>
      <c r="E215" s="155" t="s">
        <v>19</v>
      </c>
      <c r="F215" s="215" t="s">
        <v>570</v>
      </c>
      <c r="G215" s="216"/>
      <c r="H215" s="216"/>
      <c r="I215" s="216"/>
      <c r="J215" s="154"/>
      <c r="K215" s="155" t="s">
        <v>19</v>
      </c>
      <c r="L215" s="154"/>
      <c r="M215" s="154"/>
      <c r="N215" s="154"/>
      <c r="O215" s="154"/>
      <c r="P215" s="154"/>
      <c r="Q215" s="154"/>
      <c r="R215" s="156"/>
      <c r="T215" s="157"/>
      <c r="U215" s="154"/>
      <c r="V215" s="154"/>
      <c r="W215" s="154"/>
      <c r="X215" s="154"/>
      <c r="Y215" s="154"/>
      <c r="Z215" s="154"/>
      <c r="AA215" s="158"/>
      <c r="AT215" s="159" t="s">
        <v>194</v>
      </c>
      <c r="AU215" s="159" t="s">
        <v>80</v>
      </c>
      <c r="AV215" s="9" t="s">
        <v>80</v>
      </c>
      <c r="AW215" s="9" t="s">
        <v>30</v>
      </c>
      <c r="AX215" s="9" t="s">
        <v>72</v>
      </c>
      <c r="AY215" s="159" t="s">
        <v>187</v>
      </c>
    </row>
    <row r="216" spans="2:65" s="9" customFormat="1" ht="16.5" customHeight="1">
      <c r="B216" s="153"/>
      <c r="C216" s="154"/>
      <c r="D216" s="154"/>
      <c r="E216" s="155" t="s">
        <v>19</v>
      </c>
      <c r="F216" s="215" t="s">
        <v>218</v>
      </c>
      <c r="G216" s="216"/>
      <c r="H216" s="216"/>
      <c r="I216" s="216"/>
      <c r="J216" s="154"/>
      <c r="K216" s="155" t="s">
        <v>19</v>
      </c>
      <c r="L216" s="154"/>
      <c r="M216" s="154"/>
      <c r="N216" s="154"/>
      <c r="O216" s="154"/>
      <c r="P216" s="154"/>
      <c r="Q216" s="154"/>
      <c r="R216" s="156"/>
      <c r="T216" s="157"/>
      <c r="U216" s="154"/>
      <c r="V216" s="154"/>
      <c r="W216" s="154"/>
      <c r="X216" s="154"/>
      <c r="Y216" s="154"/>
      <c r="Z216" s="154"/>
      <c r="AA216" s="158"/>
      <c r="AT216" s="159" t="s">
        <v>194</v>
      </c>
      <c r="AU216" s="159" t="s">
        <v>80</v>
      </c>
      <c r="AV216" s="9" t="s">
        <v>80</v>
      </c>
      <c r="AW216" s="9" t="s">
        <v>30</v>
      </c>
      <c r="AX216" s="9" t="s">
        <v>72</v>
      </c>
      <c r="AY216" s="159" t="s">
        <v>187</v>
      </c>
    </row>
    <row r="217" spans="2:65" s="9" customFormat="1" ht="16.5" customHeight="1">
      <c r="B217" s="153"/>
      <c r="C217" s="154"/>
      <c r="D217" s="154"/>
      <c r="E217" s="155" t="s">
        <v>19</v>
      </c>
      <c r="F217" s="215" t="s">
        <v>650</v>
      </c>
      <c r="G217" s="216"/>
      <c r="H217" s="216"/>
      <c r="I217" s="216"/>
      <c r="J217" s="154"/>
      <c r="K217" s="155" t="s">
        <v>19</v>
      </c>
      <c r="L217" s="154"/>
      <c r="M217" s="154"/>
      <c r="N217" s="154"/>
      <c r="O217" s="154"/>
      <c r="P217" s="154"/>
      <c r="Q217" s="154"/>
      <c r="R217" s="156"/>
      <c r="T217" s="157"/>
      <c r="U217" s="154"/>
      <c r="V217" s="154"/>
      <c r="W217" s="154"/>
      <c r="X217" s="154"/>
      <c r="Y217" s="154"/>
      <c r="Z217" s="154"/>
      <c r="AA217" s="158"/>
      <c r="AT217" s="159" t="s">
        <v>194</v>
      </c>
      <c r="AU217" s="159" t="s">
        <v>80</v>
      </c>
      <c r="AV217" s="9" t="s">
        <v>80</v>
      </c>
      <c r="AW217" s="9" t="s">
        <v>30</v>
      </c>
      <c r="AX217" s="9" t="s">
        <v>72</v>
      </c>
      <c r="AY217" s="159" t="s">
        <v>187</v>
      </c>
    </row>
    <row r="218" spans="2:65" s="10" customFormat="1" ht="16.5" customHeight="1">
      <c r="B218" s="160"/>
      <c r="C218" s="161"/>
      <c r="D218" s="161"/>
      <c r="E218" s="162" t="s">
        <v>219</v>
      </c>
      <c r="F218" s="213" t="s">
        <v>662</v>
      </c>
      <c r="G218" s="214"/>
      <c r="H218" s="214"/>
      <c r="I218" s="214"/>
      <c r="J218" s="161"/>
      <c r="K218" s="163">
        <v>1011.5</v>
      </c>
      <c r="L218" s="161"/>
      <c r="M218" s="161"/>
      <c r="N218" s="161"/>
      <c r="O218" s="161"/>
      <c r="P218" s="161"/>
      <c r="Q218" s="161"/>
      <c r="R218" s="164"/>
      <c r="T218" s="165"/>
      <c r="U218" s="161"/>
      <c r="V218" s="161"/>
      <c r="W218" s="161"/>
      <c r="X218" s="161"/>
      <c r="Y218" s="161"/>
      <c r="Z218" s="161"/>
      <c r="AA218" s="166"/>
      <c r="AT218" s="167" t="s">
        <v>194</v>
      </c>
      <c r="AU218" s="167" t="s">
        <v>80</v>
      </c>
      <c r="AV218" s="10" t="s">
        <v>114</v>
      </c>
      <c r="AW218" s="10" t="s">
        <v>30</v>
      </c>
      <c r="AX218" s="10" t="s">
        <v>72</v>
      </c>
      <c r="AY218" s="167" t="s">
        <v>187</v>
      </c>
    </row>
    <row r="219" spans="2:65" s="10" customFormat="1" ht="16.5" customHeight="1">
      <c r="B219" s="160"/>
      <c r="C219" s="161"/>
      <c r="D219" s="161"/>
      <c r="E219" s="162" t="s">
        <v>221</v>
      </c>
      <c r="F219" s="213" t="s">
        <v>222</v>
      </c>
      <c r="G219" s="214"/>
      <c r="H219" s="214"/>
      <c r="I219" s="214"/>
      <c r="J219" s="161"/>
      <c r="K219" s="163">
        <v>1011.5</v>
      </c>
      <c r="L219" s="161"/>
      <c r="M219" s="161"/>
      <c r="N219" s="161"/>
      <c r="O219" s="161"/>
      <c r="P219" s="161"/>
      <c r="Q219" s="161"/>
      <c r="R219" s="164"/>
      <c r="T219" s="165"/>
      <c r="U219" s="161"/>
      <c r="V219" s="161"/>
      <c r="W219" s="161"/>
      <c r="X219" s="161"/>
      <c r="Y219" s="161"/>
      <c r="Z219" s="161"/>
      <c r="AA219" s="166"/>
      <c r="AT219" s="167" t="s">
        <v>194</v>
      </c>
      <c r="AU219" s="167" t="s">
        <v>80</v>
      </c>
      <c r="AV219" s="10" t="s">
        <v>114</v>
      </c>
      <c r="AW219" s="10" t="s">
        <v>30</v>
      </c>
      <c r="AX219" s="10" t="s">
        <v>80</v>
      </c>
      <c r="AY219" s="167" t="s">
        <v>187</v>
      </c>
    </row>
    <row r="220" spans="2:65" s="1" customFormat="1" ht="25.5" customHeight="1">
      <c r="B220" s="32"/>
      <c r="C220" s="145" t="s">
        <v>11</v>
      </c>
      <c r="D220" s="145" t="s">
        <v>188</v>
      </c>
      <c r="E220" s="146" t="s">
        <v>663</v>
      </c>
      <c r="F220" s="217" t="s">
        <v>664</v>
      </c>
      <c r="G220" s="217"/>
      <c r="H220" s="217"/>
      <c r="I220" s="217"/>
      <c r="J220" s="147" t="s">
        <v>215</v>
      </c>
      <c r="K220" s="148">
        <v>254.16</v>
      </c>
      <c r="L220" s="218">
        <v>0</v>
      </c>
      <c r="M220" s="218"/>
      <c r="N220" s="218">
        <f>ROUND(L220*K220,2)</f>
        <v>0</v>
      </c>
      <c r="O220" s="218"/>
      <c r="P220" s="218"/>
      <c r="Q220" s="218"/>
      <c r="R220" s="34"/>
      <c r="T220" s="149" t="s">
        <v>19</v>
      </c>
      <c r="U220" s="41" t="s">
        <v>37</v>
      </c>
      <c r="V220" s="150">
        <v>0</v>
      </c>
      <c r="W220" s="150">
        <f>V220*K220</f>
        <v>0</v>
      </c>
      <c r="X220" s="150">
        <v>0</v>
      </c>
      <c r="Y220" s="150">
        <f>X220*K220</f>
        <v>0</v>
      </c>
      <c r="Z220" s="150">
        <v>0</v>
      </c>
      <c r="AA220" s="151">
        <f>Z220*K220</f>
        <v>0</v>
      </c>
      <c r="AR220" s="19" t="s">
        <v>186</v>
      </c>
      <c r="AT220" s="19" t="s">
        <v>188</v>
      </c>
      <c r="AU220" s="19" t="s">
        <v>80</v>
      </c>
      <c r="AY220" s="19" t="s">
        <v>187</v>
      </c>
      <c r="BE220" s="152">
        <f>IF(U220="základní",N220,0)</f>
        <v>0</v>
      </c>
      <c r="BF220" s="152">
        <f>IF(U220="snížená",N220,0)</f>
        <v>0</v>
      </c>
      <c r="BG220" s="152">
        <f>IF(U220="zákl. přenesená",N220,0)</f>
        <v>0</v>
      </c>
      <c r="BH220" s="152">
        <f>IF(U220="sníž. přenesená",N220,0)</f>
        <v>0</v>
      </c>
      <c r="BI220" s="152">
        <f>IF(U220="nulová",N220,0)</f>
        <v>0</v>
      </c>
      <c r="BJ220" s="19" t="s">
        <v>80</v>
      </c>
      <c r="BK220" s="152">
        <f>ROUND(L220*K220,2)</f>
        <v>0</v>
      </c>
      <c r="BL220" s="19" t="s">
        <v>186</v>
      </c>
      <c r="BM220" s="19" t="s">
        <v>665</v>
      </c>
    </row>
    <row r="221" spans="2:65" s="9" customFormat="1" ht="25.5" customHeight="1">
      <c r="B221" s="153"/>
      <c r="C221" s="154"/>
      <c r="D221" s="154"/>
      <c r="E221" s="155" t="s">
        <v>19</v>
      </c>
      <c r="F221" s="219" t="s">
        <v>666</v>
      </c>
      <c r="G221" s="220"/>
      <c r="H221" s="220"/>
      <c r="I221" s="220"/>
      <c r="J221" s="154"/>
      <c r="K221" s="155" t="s">
        <v>19</v>
      </c>
      <c r="L221" s="154"/>
      <c r="M221" s="154"/>
      <c r="N221" s="154"/>
      <c r="O221" s="154"/>
      <c r="P221" s="154"/>
      <c r="Q221" s="154"/>
      <c r="R221" s="156"/>
      <c r="T221" s="157"/>
      <c r="U221" s="154"/>
      <c r="V221" s="154"/>
      <c r="W221" s="154"/>
      <c r="X221" s="154"/>
      <c r="Y221" s="154"/>
      <c r="Z221" s="154"/>
      <c r="AA221" s="158"/>
      <c r="AT221" s="159" t="s">
        <v>194</v>
      </c>
      <c r="AU221" s="159" t="s">
        <v>80</v>
      </c>
      <c r="AV221" s="9" t="s">
        <v>80</v>
      </c>
      <c r="AW221" s="9" t="s">
        <v>30</v>
      </c>
      <c r="AX221" s="9" t="s">
        <v>72</v>
      </c>
      <c r="AY221" s="159" t="s">
        <v>187</v>
      </c>
    </row>
    <row r="222" spans="2:65" s="9" customFormat="1" ht="16.5" customHeight="1">
      <c r="B222" s="153"/>
      <c r="C222" s="154"/>
      <c r="D222" s="154"/>
      <c r="E222" s="155" t="s">
        <v>19</v>
      </c>
      <c r="F222" s="215" t="s">
        <v>570</v>
      </c>
      <c r="G222" s="216"/>
      <c r="H222" s="216"/>
      <c r="I222" s="216"/>
      <c r="J222" s="154"/>
      <c r="K222" s="155" t="s">
        <v>19</v>
      </c>
      <c r="L222" s="154"/>
      <c r="M222" s="154"/>
      <c r="N222" s="154"/>
      <c r="O222" s="154"/>
      <c r="P222" s="154"/>
      <c r="Q222" s="154"/>
      <c r="R222" s="156"/>
      <c r="T222" s="157"/>
      <c r="U222" s="154"/>
      <c r="V222" s="154"/>
      <c r="W222" s="154"/>
      <c r="X222" s="154"/>
      <c r="Y222" s="154"/>
      <c r="Z222" s="154"/>
      <c r="AA222" s="158"/>
      <c r="AT222" s="159" t="s">
        <v>194</v>
      </c>
      <c r="AU222" s="159" t="s">
        <v>80</v>
      </c>
      <c r="AV222" s="9" t="s">
        <v>80</v>
      </c>
      <c r="AW222" s="9" t="s">
        <v>30</v>
      </c>
      <c r="AX222" s="9" t="s">
        <v>72</v>
      </c>
      <c r="AY222" s="159" t="s">
        <v>187</v>
      </c>
    </row>
    <row r="223" spans="2:65" s="9" customFormat="1" ht="16.5" customHeight="1">
      <c r="B223" s="153"/>
      <c r="C223" s="154"/>
      <c r="D223" s="154"/>
      <c r="E223" s="155" t="s">
        <v>19</v>
      </c>
      <c r="F223" s="215" t="s">
        <v>218</v>
      </c>
      <c r="G223" s="216"/>
      <c r="H223" s="216"/>
      <c r="I223" s="216"/>
      <c r="J223" s="154"/>
      <c r="K223" s="155" t="s">
        <v>19</v>
      </c>
      <c r="L223" s="154"/>
      <c r="M223" s="154"/>
      <c r="N223" s="154"/>
      <c r="O223" s="154"/>
      <c r="P223" s="154"/>
      <c r="Q223" s="154"/>
      <c r="R223" s="156"/>
      <c r="T223" s="157"/>
      <c r="U223" s="154"/>
      <c r="V223" s="154"/>
      <c r="W223" s="154"/>
      <c r="X223" s="154"/>
      <c r="Y223" s="154"/>
      <c r="Z223" s="154"/>
      <c r="AA223" s="158"/>
      <c r="AT223" s="159" t="s">
        <v>194</v>
      </c>
      <c r="AU223" s="159" t="s">
        <v>80</v>
      </c>
      <c r="AV223" s="9" t="s">
        <v>80</v>
      </c>
      <c r="AW223" s="9" t="s">
        <v>30</v>
      </c>
      <c r="AX223" s="9" t="s">
        <v>72</v>
      </c>
      <c r="AY223" s="159" t="s">
        <v>187</v>
      </c>
    </row>
    <row r="224" spans="2:65" s="9" customFormat="1" ht="16.5" customHeight="1">
      <c r="B224" s="153"/>
      <c r="C224" s="154"/>
      <c r="D224" s="154"/>
      <c r="E224" s="155" t="s">
        <v>19</v>
      </c>
      <c r="F224" s="215" t="s">
        <v>667</v>
      </c>
      <c r="G224" s="216"/>
      <c r="H224" s="216"/>
      <c r="I224" s="216"/>
      <c r="J224" s="154"/>
      <c r="K224" s="155" t="s">
        <v>19</v>
      </c>
      <c r="L224" s="154"/>
      <c r="M224" s="154"/>
      <c r="N224" s="154"/>
      <c r="O224" s="154"/>
      <c r="P224" s="154"/>
      <c r="Q224" s="154"/>
      <c r="R224" s="156"/>
      <c r="T224" s="157"/>
      <c r="U224" s="154"/>
      <c r="V224" s="154"/>
      <c r="W224" s="154"/>
      <c r="X224" s="154"/>
      <c r="Y224" s="154"/>
      <c r="Z224" s="154"/>
      <c r="AA224" s="158"/>
      <c r="AT224" s="159" t="s">
        <v>194</v>
      </c>
      <c r="AU224" s="159" t="s">
        <v>80</v>
      </c>
      <c r="AV224" s="9" t="s">
        <v>80</v>
      </c>
      <c r="AW224" s="9" t="s">
        <v>30</v>
      </c>
      <c r="AX224" s="9" t="s">
        <v>72</v>
      </c>
      <c r="AY224" s="159" t="s">
        <v>187</v>
      </c>
    </row>
    <row r="225" spans="2:65" s="9" customFormat="1" ht="16.5" customHeight="1">
      <c r="B225" s="153"/>
      <c r="C225" s="154"/>
      <c r="D225" s="154"/>
      <c r="E225" s="155" t="s">
        <v>19</v>
      </c>
      <c r="F225" s="215" t="s">
        <v>641</v>
      </c>
      <c r="G225" s="216"/>
      <c r="H225" s="216"/>
      <c r="I225" s="216"/>
      <c r="J225" s="154"/>
      <c r="K225" s="155" t="s">
        <v>19</v>
      </c>
      <c r="L225" s="154"/>
      <c r="M225" s="154"/>
      <c r="N225" s="154"/>
      <c r="O225" s="154"/>
      <c r="P225" s="154"/>
      <c r="Q225" s="154"/>
      <c r="R225" s="156"/>
      <c r="T225" s="157"/>
      <c r="U225" s="154"/>
      <c r="V225" s="154"/>
      <c r="W225" s="154"/>
      <c r="X225" s="154"/>
      <c r="Y225" s="154"/>
      <c r="Z225" s="154"/>
      <c r="AA225" s="158"/>
      <c r="AT225" s="159" t="s">
        <v>194</v>
      </c>
      <c r="AU225" s="159" t="s">
        <v>80</v>
      </c>
      <c r="AV225" s="9" t="s">
        <v>80</v>
      </c>
      <c r="AW225" s="9" t="s">
        <v>30</v>
      </c>
      <c r="AX225" s="9" t="s">
        <v>72</v>
      </c>
      <c r="AY225" s="159" t="s">
        <v>187</v>
      </c>
    </row>
    <row r="226" spans="2:65" s="10" customFormat="1" ht="16.5" customHeight="1">
      <c r="B226" s="160"/>
      <c r="C226" s="161"/>
      <c r="D226" s="161"/>
      <c r="E226" s="162" t="s">
        <v>462</v>
      </c>
      <c r="F226" s="213" t="s">
        <v>668</v>
      </c>
      <c r="G226" s="214"/>
      <c r="H226" s="214"/>
      <c r="I226" s="214"/>
      <c r="J226" s="161"/>
      <c r="K226" s="163">
        <v>216.66</v>
      </c>
      <c r="L226" s="161"/>
      <c r="M226" s="161"/>
      <c r="N226" s="161"/>
      <c r="O226" s="161"/>
      <c r="P226" s="161"/>
      <c r="Q226" s="161"/>
      <c r="R226" s="164"/>
      <c r="T226" s="165"/>
      <c r="U226" s="161"/>
      <c r="V226" s="161"/>
      <c r="W226" s="161"/>
      <c r="X226" s="161"/>
      <c r="Y226" s="161"/>
      <c r="Z226" s="161"/>
      <c r="AA226" s="166"/>
      <c r="AT226" s="167" t="s">
        <v>194</v>
      </c>
      <c r="AU226" s="167" t="s">
        <v>80</v>
      </c>
      <c r="AV226" s="10" t="s">
        <v>114</v>
      </c>
      <c r="AW226" s="10" t="s">
        <v>30</v>
      </c>
      <c r="AX226" s="10" t="s">
        <v>72</v>
      </c>
      <c r="AY226" s="167" t="s">
        <v>187</v>
      </c>
    </row>
    <row r="227" spans="2:65" s="9" customFormat="1" ht="16.5" customHeight="1">
      <c r="B227" s="153"/>
      <c r="C227" s="154"/>
      <c r="D227" s="154"/>
      <c r="E227" s="155" t="s">
        <v>19</v>
      </c>
      <c r="F227" s="215" t="s">
        <v>643</v>
      </c>
      <c r="G227" s="216"/>
      <c r="H227" s="216"/>
      <c r="I227" s="216"/>
      <c r="J227" s="154"/>
      <c r="K227" s="155" t="s">
        <v>19</v>
      </c>
      <c r="L227" s="154"/>
      <c r="M227" s="154"/>
      <c r="N227" s="154"/>
      <c r="O227" s="154"/>
      <c r="P227" s="154"/>
      <c r="Q227" s="154"/>
      <c r="R227" s="156"/>
      <c r="T227" s="157"/>
      <c r="U227" s="154"/>
      <c r="V227" s="154"/>
      <c r="W227" s="154"/>
      <c r="X227" s="154"/>
      <c r="Y227" s="154"/>
      <c r="Z227" s="154"/>
      <c r="AA227" s="158"/>
      <c r="AT227" s="159" t="s">
        <v>194</v>
      </c>
      <c r="AU227" s="159" t="s">
        <v>80</v>
      </c>
      <c r="AV227" s="9" t="s">
        <v>80</v>
      </c>
      <c r="AW227" s="9" t="s">
        <v>30</v>
      </c>
      <c r="AX227" s="9" t="s">
        <v>72</v>
      </c>
      <c r="AY227" s="159" t="s">
        <v>187</v>
      </c>
    </row>
    <row r="228" spans="2:65" s="10" customFormat="1" ht="16.5" customHeight="1">
      <c r="B228" s="160"/>
      <c r="C228" s="161"/>
      <c r="D228" s="161"/>
      <c r="E228" s="162" t="s">
        <v>463</v>
      </c>
      <c r="F228" s="213" t="s">
        <v>669</v>
      </c>
      <c r="G228" s="214"/>
      <c r="H228" s="214"/>
      <c r="I228" s="214"/>
      <c r="J228" s="161"/>
      <c r="K228" s="163">
        <v>37.5</v>
      </c>
      <c r="L228" s="161"/>
      <c r="M228" s="161"/>
      <c r="N228" s="161"/>
      <c r="O228" s="161"/>
      <c r="P228" s="161"/>
      <c r="Q228" s="161"/>
      <c r="R228" s="164"/>
      <c r="T228" s="165"/>
      <c r="U228" s="161"/>
      <c r="V228" s="161"/>
      <c r="W228" s="161"/>
      <c r="X228" s="161"/>
      <c r="Y228" s="161"/>
      <c r="Z228" s="161"/>
      <c r="AA228" s="166"/>
      <c r="AT228" s="167" t="s">
        <v>194</v>
      </c>
      <c r="AU228" s="167" t="s">
        <v>80</v>
      </c>
      <c r="AV228" s="10" t="s">
        <v>114</v>
      </c>
      <c r="AW228" s="10" t="s">
        <v>30</v>
      </c>
      <c r="AX228" s="10" t="s">
        <v>72</v>
      </c>
      <c r="AY228" s="167" t="s">
        <v>187</v>
      </c>
    </row>
    <row r="229" spans="2:65" s="10" customFormat="1" ht="16.5" customHeight="1">
      <c r="B229" s="160"/>
      <c r="C229" s="161"/>
      <c r="D229" s="161"/>
      <c r="E229" s="162" t="s">
        <v>670</v>
      </c>
      <c r="F229" s="213" t="s">
        <v>671</v>
      </c>
      <c r="G229" s="214"/>
      <c r="H229" s="214"/>
      <c r="I229" s="214"/>
      <c r="J229" s="161"/>
      <c r="K229" s="163">
        <v>254.16</v>
      </c>
      <c r="L229" s="161"/>
      <c r="M229" s="161"/>
      <c r="N229" s="161"/>
      <c r="O229" s="161"/>
      <c r="P229" s="161"/>
      <c r="Q229" s="161"/>
      <c r="R229" s="164"/>
      <c r="T229" s="165"/>
      <c r="U229" s="161"/>
      <c r="V229" s="161"/>
      <c r="W229" s="161"/>
      <c r="X229" s="161"/>
      <c r="Y229" s="161"/>
      <c r="Z229" s="161"/>
      <c r="AA229" s="166"/>
      <c r="AT229" s="167" t="s">
        <v>194</v>
      </c>
      <c r="AU229" s="167" t="s">
        <v>80</v>
      </c>
      <c r="AV229" s="10" t="s">
        <v>114</v>
      </c>
      <c r="AW229" s="10" t="s">
        <v>30</v>
      </c>
      <c r="AX229" s="10" t="s">
        <v>80</v>
      </c>
      <c r="AY229" s="167" t="s">
        <v>187</v>
      </c>
    </row>
    <row r="230" spans="2:65" s="1" customFormat="1" ht="25.5" customHeight="1">
      <c r="B230" s="32"/>
      <c r="C230" s="145" t="s">
        <v>392</v>
      </c>
      <c r="D230" s="145" t="s">
        <v>188</v>
      </c>
      <c r="E230" s="146" t="s">
        <v>672</v>
      </c>
      <c r="F230" s="217" t="s">
        <v>673</v>
      </c>
      <c r="G230" s="217"/>
      <c r="H230" s="217"/>
      <c r="I230" s="217"/>
      <c r="J230" s="147" t="s">
        <v>215</v>
      </c>
      <c r="K230" s="148">
        <v>1346.2</v>
      </c>
      <c r="L230" s="218">
        <v>0</v>
      </c>
      <c r="M230" s="218"/>
      <c r="N230" s="218">
        <f>ROUND(L230*K230,2)</f>
        <v>0</v>
      </c>
      <c r="O230" s="218"/>
      <c r="P230" s="218"/>
      <c r="Q230" s="218"/>
      <c r="R230" s="34"/>
      <c r="T230" s="149" t="s">
        <v>19</v>
      </c>
      <c r="U230" s="41" t="s">
        <v>37</v>
      </c>
      <c r="V230" s="150">
        <v>0</v>
      </c>
      <c r="W230" s="150">
        <f>V230*K230</f>
        <v>0</v>
      </c>
      <c r="X230" s="150">
        <v>0</v>
      </c>
      <c r="Y230" s="150">
        <f>X230*K230</f>
        <v>0</v>
      </c>
      <c r="Z230" s="150">
        <v>0</v>
      </c>
      <c r="AA230" s="151">
        <f>Z230*K230</f>
        <v>0</v>
      </c>
      <c r="AR230" s="19" t="s">
        <v>186</v>
      </c>
      <c r="AT230" s="19" t="s">
        <v>188</v>
      </c>
      <c r="AU230" s="19" t="s">
        <v>80</v>
      </c>
      <c r="AY230" s="19" t="s">
        <v>187</v>
      </c>
      <c r="BE230" s="152">
        <f>IF(U230="základní",N230,0)</f>
        <v>0</v>
      </c>
      <c r="BF230" s="152">
        <f>IF(U230="snížená",N230,0)</f>
        <v>0</v>
      </c>
      <c r="BG230" s="152">
        <f>IF(U230="zákl. přenesená",N230,0)</f>
        <v>0</v>
      </c>
      <c r="BH230" s="152">
        <f>IF(U230="sníž. přenesená",N230,0)</f>
        <v>0</v>
      </c>
      <c r="BI230" s="152">
        <f>IF(U230="nulová",N230,0)</f>
        <v>0</v>
      </c>
      <c r="BJ230" s="19" t="s">
        <v>80</v>
      </c>
      <c r="BK230" s="152">
        <f>ROUND(L230*K230,2)</f>
        <v>0</v>
      </c>
      <c r="BL230" s="19" t="s">
        <v>186</v>
      </c>
      <c r="BM230" s="19" t="s">
        <v>674</v>
      </c>
    </row>
    <row r="231" spans="2:65" s="9" customFormat="1" ht="25.5" customHeight="1">
      <c r="B231" s="153"/>
      <c r="C231" s="154"/>
      <c r="D231" s="154"/>
      <c r="E231" s="155" t="s">
        <v>19</v>
      </c>
      <c r="F231" s="219" t="s">
        <v>675</v>
      </c>
      <c r="G231" s="220"/>
      <c r="H231" s="220"/>
      <c r="I231" s="220"/>
      <c r="J231" s="154"/>
      <c r="K231" s="155" t="s">
        <v>19</v>
      </c>
      <c r="L231" s="154"/>
      <c r="M231" s="154"/>
      <c r="N231" s="154"/>
      <c r="O231" s="154"/>
      <c r="P231" s="154"/>
      <c r="Q231" s="154"/>
      <c r="R231" s="156"/>
      <c r="T231" s="157"/>
      <c r="U231" s="154"/>
      <c r="V231" s="154"/>
      <c r="W231" s="154"/>
      <c r="X231" s="154"/>
      <c r="Y231" s="154"/>
      <c r="Z231" s="154"/>
      <c r="AA231" s="158"/>
      <c r="AT231" s="159" t="s">
        <v>194</v>
      </c>
      <c r="AU231" s="159" t="s">
        <v>80</v>
      </c>
      <c r="AV231" s="9" t="s">
        <v>80</v>
      </c>
      <c r="AW231" s="9" t="s">
        <v>30</v>
      </c>
      <c r="AX231" s="9" t="s">
        <v>72</v>
      </c>
      <c r="AY231" s="159" t="s">
        <v>187</v>
      </c>
    </row>
    <row r="232" spans="2:65" s="9" customFormat="1" ht="16.5" customHeight="1">
      <c r="B232" s="153"/>
      <c r="C232" s="154"/>
      <c r="D232" s="154"/>
      <c r="E232" s="155" t="s">
        <v>19</v>
      </c>
      <c r="F232" s="215" t="s">
        <v>570</v>
      </c>
      <c r="G232" s="216"/>
      <c r="H232" s="216"/>
      <c r="I232" s="216"/>
      <c r="J232" s="154"/>
      <c r="K232" s="155" t="s">
        <v>19</v>
      </c>
      <c r="L232" s="154"/>
      <c r="M232" s="154"/>
      <c r="N232" s="154"/>
      <c r="O232" s="154"/>
      <c r="P232" s="154"/>
      <c r="Q232" s="154"/>
      <c r="R232" s="156"/>
      <c r="T232" s="157"/>
      <c r="U232" s="154"/>
      <c r="V232" s="154"/>
      <c r="W232" s="154"/>
      <c r="X232" s="154"/>
      <c r="Y232" s="154"/>
      <c r="Z232" s="154"/>
      <c r="AA232" s="158"/>
      <c r="AT232" s="159" t="s">
        <v>194</v>
      </c>
      <c r="AU232" s="159" t="s">
        <v>80</v>
      </c>
      <c r="AV232" s="9" t="s">
        <v>80</v>
      </c>
      <c r="AW232" s="9" t="s">
        <v>30</v>
      </c>
      <c r="AX232" s="9" t="s">
        <v>72</v>
      </c>
      <c r="AY232" s="159" t="s">
        <v>187</v>
      </c>
    </row>
    <row r="233" spans="2:65" s="9" customFormat="1" ht="16.5" customHeight="1">
      <c r="B233" s="153"/>
      <c r="C233" s="154"/>
      <c r="D233" s="154"/>
      <c r="E233" s="155" t="s">
        <v>19</v>
      </c>
      <c r="F233" s="215" t="s">
        <v>218</v>
      </c>
      <c r="G233" s="216"/>
      <c r="H233" s="216"/>
      <c r="I233" s="216"/>
      <c r="J233" s="154"/>
      <c r="K233" s="155" t="s">
        <v>19</v>
      </c>
      <c r="L233" s="154"/>
      <c r="M233" s="154"/>
      <c r="N233" s="154"/>
      <c r="O233" s="154"/>
      <c r="P233" s="154"/>
      <c r="Q233" s="154"/>
      <c r="R233" s="156"/>
      <c r="T233" s="157"/>
      <c r="U233" s="154"/>
      <c r="V233" s="154"/>
      <c r="W233" s="154"/>
      <c r="X233" s="154"/>
      <c r="Y233" s="154"/>
      <c r="Z233" s="154"/>
      <c r="AA233" s="158"/>
      <c r="AT233" s="159" t="s">
        <v>194</v>
      </c>
      <c r="AU233" s="159" t="s">
        <v>80</v>
      </c>
      <c r="AV233" s="9" t="s">
        <v>80</v>
      </c>
      <c r="AW233" s="9" t="s">
        <v>30</v>
      </c>
      <c r="AX233" s="9" t="s">
        <v>72</v>
      </c>
      <c r="AY233" s="159" t="s">
        <v>187</v>
      </c>
    </row>
    <row r="234" spans="2:65" s="9" customFormat="1" ht="16.5" customHeight="1">
      <c r="B234" s="153"/>
      <c r="C234" s="154"/>
      <c r="D234" s="154"/>
      <c r="E234" s="155" t="s">
        <v>19</v>
      </c>
      <c r="F234" s="215" t="s">
        <v>650</v>
      </c>
      <c r="G234" s="216"/>
      <c r="H234" s="216"/>
      <c r="I234" s="216"/>
      <c r="J234" s="154"/>
      <c r="K234" s="155" t="s">
        <v>19</v>
      </c>
      <c r="L234" s="154"/>
      <c r="M234" s="154"/>
      <c r="N234" s="154"/>
      <c r="O234" s="154"/>
      <c r="P234" s="154"/>
      <c r="Q234" s="154"/>
      <c r="R234" s="156"/>
      <c r="T234" s="157"/>
      <c r="U234" s="154"/>
      <c r="V234" s="154"/>
      <c r="W234" s="154"/>
      <c r="X234" s="154"/>
      <c r="Y234" s="154"/>
      <c r="Z234" s="154"/>
      <c r="AA234" s="158"/>
      <c r="AT234" s="159" t="s">
        <v>194</v>
      </c>
      <c r="AU234" s="159" t="s">
        <v>80</v>
      </c>
      <c r="AV234" s="9" t="s">
        <v>80</v>
      </c>
      <c r="AW234" s="9" t="s">
        <v>30</v>
      </c>
      <c r="AX234" s="9" t="s">
        <v>72</v>
      </c>
      <c r="AY234" s="159" t="s">
        <v>187</v>
      </c>
    </row>
    <row r="235" spans="2:65" s="10" customFormat="1" ht="16.5" customHeight="1">
      <c r="B235" s="160"/>
      <c r="C235" s="161"/>
      <c r="D235" s="161"/>
      <c r="E235" s="162" t="s">
        <v>454</v>
      </c>
      <c r="F235" s="213" t="s">
        <v>676</v>
      </c>
      <c r="G235" s="214"/>
      <c r="H235" s="214"/>
      <c r="I235" s="214"/>
      <c r="J235" s="161"/>
      <c r="K235" s="163">
        <v>1346.2</v>
      </c>
      <c r="L235" s="161"/>
      <c r="M235" s="161"/>
      <c r="N235" s="161"/>
      <c r="O235" s="161"/>
      <c r="P235" s="161"/>
      <c r="Q235" s="161"/>
      <c r="R235" s="164"/>
      <c r="T235" s="165"/>
      <c r="U235" s="161"/>
      <c r="V235" s="161"/>
      <c r="W235" s="161"/>
      <c r="X235" s="161"/>
      <c r="Y235" s="161"/>
      <c r="Z235" s="161"/>
      <c r="AA235" s="166"/>
      <c r="AT235" s="167" t="s">
        <v>194</v>
      </c>
      <c r="AU235" s="167" t="s">
        <v>80</v>
      </c>
      <c r="AV235" s="10" t="s">
        <v>114</v>
      </c>
      <c r="AW235" s="10" t="s">
        <v>30</v>
      </c>
      <c r="AX235" s="10" t="s">
        <v>72</v>
      </c>
      <c r="AY235" s="167" t="s">
        <v>187</v>
      </c>
    </row>
    <row r="236" spans="2:65" s="10" customFormat="1" ht="16.5" customHeight="1">
      <c r="B236" s="160"/>
      <c r="C236" s="161"/>
      <c r="D236" s="161"/>
      <c r="E236" s="162" t="s">
        <v>455</v>
      </c>
      <c r="F236" s="213" t="s">
        <v>456</v>
      </c>
      <c r="G236" s="214"/>
      <c r="H236" s="214"/>
      <c r="I236" s="214"/>
      <c r="J236" s="161"/>
      <c r="K236" s="163">
        <v>1346.2</v>
      </c>
      <c r="L236" s="161"/>
      <c r="M236" s="161"/>
      <c r="N236" s="161"/>
      <c r="O236" s="161"/>
      <c r="P236" s="161"/>
      <c r="Q236" s="161"/>
      <c r="R236" s="164"/>
      <c r="T236" s="165"/>
      <c r="U236" s="161"/>
      <c r="V236" s="161"/>
      <c r="W236" s="161"/>
      <c r="X236" s="161"/>
      <c r="Y236" s="161"/>
      <c r="Z236" s="161"/>
      <c r="AA236" s="166"/>
      <c r="AT236" s="167" t="s">
        <v>194</v>
      </c>
      <c r="AU236" s="167" t="s">
        <v>80</v>
      </c>
      <c r="AV236" s="10" t="s">
        <v>114</v>
      </c>
      <c r="AW236" s="10" t="s">
        <v>30</v>
      </c>
      <c r="AX236" s="10" t="s">
        <v>80</v>
      </c>
      <c r="AY236" s="167" t="s">
        <v>187</v>
      </c>
    </row>
    <row r="237" spans="2:65" s="1" customFormat="1" ht="25.5" customHeight="1">
      <c r="B237" s="32"/>
      <c r="C237" s="145" t="s">
        <v>402</v>
      </c>
      <c r="D237" s="145" t="s">
        <v>188</v>
      </c>
      <c r="E237" s="146" t="s">
        <v>677</v>
      </c>
      <c r="F237" s="217" t="s">
        <v>678</v>
      </c>
      <c r="G237" s="217"/>
      <c r="H237" s="217"/>
      <c r="I237" s="217"/>
      <c r="J237" s="147" t="s">
        <v>215</v>
      </c>
      <c r="K237" s="148">
        <v>138</v>
      </c>
      <c r="L237" s="218">
        <v>0</v>
      </c>
      <c r="M237" s="218"/>
      <c r="N237" s="218">
        <f>ROUND(L237*K237,2)</f>
        <v>0</v>
      </c>
      <c r="O237" s="218"/>
      <c r="P237" s="218"/>
      <c r="Q237" s="218"/>
      <c r="R237" s="34"/>
      <c r="T237" s="149" t="s">
        <v>19</v>
      </c>
      <c r="U237" s="41" t="s">
        <v>37</v>
      </c>
      <c r="V237" s="150">
        <v>0</v>
      </c>
      <c r="W237" s="150">
        <f>V237*K237</f>
        <v>0</v>
      </c>
      <c r="X237" s="150">
        <v>0</v>
      </c>
      <c r="Y237" s="150">
        <f>X237*K237</f>
        <v>0</v>
      </c>
      <c r="Z237" s="150">
        <v>0</v>
      </c>
      <c r="AA237" s="151">
        <f>Z237*K237</f>
        <v>0</v>
      </c>
      <c r="AR237" s="19" t="s">
        <v>186</v>
      </c>
      <c r="AT237" s="19" t="s">
        <v>188</v>
      </c>
      <c r="AU237" s="19" t="s">
        <v>80</v>
      </c>
      <c r="AY237" s="19" t="s">
        <v>187</v>
      </c>
      <c r="BE237" s="152">
        <f>IF(U237="základní",N237,0)</f>
        <v>0</v>
      </c>
      <c r="BF237" s="152">
        <f>IF(U237="snížená",N237,0)</f>
        <v>0</v>
      </c>
      <c r="BG237" s="152">
        <f>IF(U237="zákl. přenesená",N237,0)</f>
        <v>0</v>
      </c>
      <c r="BH237" s="152">
        <f>IF(U237="sníž. přenesená",N237,0)</f>
        <v>0</v>
      </c>
      <c r="BI237" s="152">
        <f>IF(U237="nulová",N237,0)</f>
        <v>0</v>
      </c>
      <c r="BJ237" s="19" t="s">
        <v>80</v>
      </c>
      <c r="BK237" s="152">
        <f>ROUND(L237*K237,2)</f>
        <v>0</v>
      </c>
      <c r="BL237" s="19" t="s">
        <v>186</v>
      </c>
      <c r="BM237" s="19" t="s">
        <v>679</v>
      </c>
    </row>
    <row r="238" spans="2:65" s="9" customFormat="1" ht="25.5" customHeight="1">
      <c r="B238" s="153"/>
      <c r="C238" s="154"/>
      <c r="D238" s="154"/>
      <c r="E238" s="155" t="s">
        <v>19</v>
      </c>
      <c r="F238" s="219" t="s">
        <v>680</v>
      </c>
      <c r="G238" s="220"/>
      <c r="H238" s="220"/>
      <c r="I238" s="220"/>
      <c r="J238" s="154"/>
      <c r="K238" s="155" t="s">
        <v>19</v>
      </c>
      <c r="L238" s="154"/>
      <c r="M238" s="154"/>
      <c r="N238" s="154"/>
      <c r="O238" s="154"/>
      <c r="P238" s="154"/>
      <c r="Q238" s="154"/>
      <c r="R238" s="156"/>
      <c r="T238" s="157"/>
      <c r="U238" s="154"/>
      <c r="V238" s="154"/>
      <c r="W238" s="154"/>
      <c r="X238" s="154"/>
      <c r="Y238" s="154"/>
      <c r="Z238" s="154"/>
      <c r="AA238" s="158"/>
      <c r="AT238" s="159" t="s">
        <v>194</v>
      </c>
      <c r="AU238" s="159" t="s">
        <v>80</v>
      </c>
      <c r="AV238" s="9" t="s">
        <v>80</v>
      </c>
      <c r="AW238" s="9" t="s">
        <v>30</v>
      </c>
      <c r="AX238" s="9" t="s">
        <v>72</v>
      </c>
      <c r="AY238" s="159" t="s">
        <v>187</v>
      </c>
    </row>
    <row r="239" spans="2:65" s="9" customFormat="1" ht="16.5" customHeight="1">
      <c r="B239" s="153"/>
      <c r="C239" s="154"/>
      <c r="D239" s="154"/>
      <c r="E239" s="155" t="s">
        <v>19</v>
      </c>
      <c r="F239" s="215" t="s">
        <v>570</v>
      </c>
      <c r="G239" s="216"/>
      <c r="H239" s="216"/>
      <c r="I239" s="216"/>
      <c r="J239" s="154"/>
      <c r="K239" s="155" t="s">
        <v>19</v>
      </c>
      <c r="L239" s="154"/>
      <c r="M239" s="154"/>
      <c r="N239" s="154"/>
      <c r="O239" s="154"/>
      <c r="P239" s="154"/>
      <c r="Q239" s="154"/>
      <c r="R239" s="156"/>
      <c r="T239" s="157"/>
      <c r="U239" s="154"/>
      <c r="V239" s="154"/>
      <c r="W239" s="154"/>
      <c r="X239" s="154"/>
      <c r="Y239" s="154"/>
      <c r="Z239" s="154"/>
      <c r="AA239" s="158"/>
      <c r="AT239" s="159" t="s">
        <v>194</v>
      </c>
      <c r="AU239" s="159" t="s">
        <v>80</v>
      </c>
      <c r="AV239" s="9" t="s">
        <v>80</v>
      </c>
      <c r="AW239" s="9" t="s">
        <v>30</v>
      </c>
      <c r="AX239" s="9" t="s">
        <v>72</v>
      </c>
      <c r="AY239" s="159" t="s">
        <v>187</v>
      </c>
    </row>
    <row r="240" spans="2:65" s="9" customFormat="1" ht="16.5" customHeight="1">
      <c r="B240" s="153"/>
      <c r="C240" s="154"/>
      <c r="D240" s="154"/>
      <c r="E240" s="155" t="s">
        <v>19</v>
      </c>
      <c r="F240" s="215" t="s">
        <v>681</v>
      </c>
      <c r="G240" s="216"/>
      <c r="H240" s="216"/>
      <c r="I240" s="216"/>
      <c r="J240" s="154"/>
      <c r="K240" s="155" t="s">
        <v>19</v>
      </c>
      <c r="L240" s="154"/>
      <c r="M240" s="154"/>
      <c r="N240" s="154"/>
      <c r="O240" s="154"/>
      <c r="P240" s="154"/>
      <c r="Q240" s="154"/>
      <c r="R240" s="156"/>
      <c r="T240" s="157"/>
      <c r="U240" s="154"/>
      <c r="V240" s="154"/>
      <c r="W240" s="154"/>
      <c r="X240" s="154"/>
      <c r="Y240" s="154"/>
      <c r="Z240" s="154"/>
      <c r="AA240" s="158"/>
      <c r="AT240" s="159" t="s">
        <v>194</v>
      </c>
      <c r="AU240" s="159" t="s">
        <v>80</v>
      </c>
      <c r="AV240" s="9" t="s">
        <v>80</v>
      </c>
      <c r="AW240" s="9" t="s">
        <v>30</v>
      </c>
      <c r="AX240" s="9" t="s">
        <v>72</v>
      </c>
      <c r="AY240" s="159" t="s">
        <v>187</v>
      </c>
    </row>
    <row r="241" spans="2:65" s="10" customFormat="1" ht="16.5" customHeight="1">
      <c r="B241" s="160"/>
      <c r="C241" s="161"/>
      <c r="D241" s="161"/>
      <c r="E241" s="162" t="s">
        <v>339</v>
      </c>
      <c r="F241" s="213" t="s">
        <v>682</v>
      </c>
      <c r="G241" s="214"/>
      <c r="H241" s="214"/>
      <c r="I241" s="214"/>
      <c r="J241" s="161"/>
      <c r="K241" s="163">
        <v>138</v>
      </c>
      <c r="L241" s="161"/>
      <c r="M241" s="161"/>
      <c r="N241" s="161"/>
      <c r="O241" s="161"/>
      <c r="P241" s="161"/>
      <c r="Q241" s="161"/>
      <c r="R241" s="164"/>
      <c r="T241" s="165"/>
      <c r="U241" s="161"/>
      <c r="V241" s="161"/>
      <c r="W241" s="161"/>
      <c r="X241" s="161"/>
      <c r="Y241" s="161"/>
      <c r="Z241" s="161"/>
      <c r="AA241" s="166"/>
      <c r="AT241" s="167" t="s">
        <v>194</v>
      </c>
      <c r="AU241" s="167" t="s">
        <v>80</v>
      </c>
      <c r="AV241" s="10" t="s">
        <v>114</v>
      </c>
      <c r="AW241" s="10" t="s">
        <v>30</v>
      </c>
      <c r="AX241" s="10" t="s">
        <v>72</v>
      </c>
      <c r="AY241" s="167" t="s">
        <v>187</v>
      </c>
    </row>
    <row r="242" spans="2:65" s="10" customFormat="1" ht="16.5" customHeight="1">
      <c r="B242" s="160"/>
      <c r="C242" s="161"/>
      <c r="D242" s="161"/>
      <c r="E242" s="162" t="s">
        <v>152</v>
      </c>
      <c r="F242" s="213" t="s">
        <v>683</v>
      </c>
      <c r="G242" s="214"/>
      <c r="H242" s="214"/>
      <c r="I242" s="214"/>
      <c r="J242" s="161"/>
      <c r="K242" s="163">
        <v>138</v>
      </c>
      <c r="L242" s="161"/>
      <c r="M242" s="161"/>
      <c r="N242" s="161"/>
      <c r="O242" s="161"/>
      <c r="P242" s="161"/>
      <c r="Q242" s="161"/>
      <c r="R242" s="164"/>
      <c r="T242" s="165"/>
      <c r="U242" s="161"/>
      <c r="V242" s="161"/>
      <c r="W242" s="161"/>
      <c r="X242" s="161"/>
      <c r="Y242" s="161"/>
      <c r="Z242" s="161"/>
      <c r="AA242" s="166"/>
      <c r="AT242" s="167" t="s">
        <v>194</v>
      </c>
      <c r="AU242" s="167" t="s">
        <v>80</v>
      </c>
      <c r="AV242" s="10" t="s">
        <v>114</v>
      </c>
      <c r="AW242" s="10" t="s">
        <v>30</v>
      </c>
      <c r="AX242" s="10" t="s">
        <v>80</v>
      </c>
      <c r="AY242" s="167" t="s">
        <v>187</v>
      </c>
    </row>
    <row r="243" spans="2:65" s="1" customFormat="1" ht="25.5" customHeight="1">
      <c r="B243" s="32"/>
      <c r="C243" s="145" t="s">
        <v>410</v>
      </c>
      <c r="D243" s="145" t="s">
        <v>188</v>
      </c>
      <c r="E243" s="146" t="s">
        <v>684</v>
      </c>
      <c r="F243" s="217" t="s">
        <v>685</v>
      </c>
      <c r="G243" s="217"/>
      <c r="H243" s="217"/>
      <c r="I243" s="217"/>
      <c r="J243" s="147" t="s">
        <v>215</v>
      </c>
      <c r="K243" s="148">
        <v>2517.6999999999998</v>
      </c>
      <c r="L243" s="218">
        <v>0</v>
      </c>
      <c r="M243" s="218"/>
      <c r="N243" s="218">
        <f>ROUND(L243*K243,2)</f>
        <v>0</v>
      </c>
      <c r="O243" s="218"/>
      <c r="P243" s="218"/>
      <c r="Q243" s="218"/>
      <c r="R243" s="34"/>
      <c r="T243" s="149" t="s">
        <v>19</v>
      </c>
      <c r="U243" s="41" t="s">
        <v>37</v>
      </c>
      <c r="V243" s="150">
        <v>0</v>
      </c>
      <c r="W243" s="150">
        <f>V243*K243</f>
        <v>0</v>
      </c>
      <c r="X243" s="150">
        <v>0</v>
      </c>
      <c r="Y243" s="150">
        <f>X243*K243</f>
        <v>0</v>
      </c>
      <c r="Z243" s="150">
        <v>0</v>
      </c>
      <c r="AA243" s="151">
        <f>Z243*K243</f>
        <v>0</v>
      </c>
      <c r="AR243" s="19" t="s">
        <v>186</v>
      </c>
      <c r="AT243" s="19" t="s">
        <v>188</v>
      </c>
      <c r="AU243" s="19" t="s">
        <v>80</v>
      </c>
      <c r="AY243" s="19" t="s">
        <v>187</v>
      </c>
      <c r="BE243" s="152">
        <f>IF(U243="základní",N243,0)</f>
        <v>0</v>
      </c>
      <c r="BF243" s="152">
        <f>IF(U243="snížená",N243,0)</f>
        <v>0</v>
      </c>
      <c r="BG243" s="152">
        <f>IF(U243="zákl. přenesená",N243,0)</f>
        <v>0</v>
      </c>
      <c r="BH243" s="152">
        <f>IF(U243="sníž. přenesená",N243,0)</f>
        <v>0</v>
      </c>
      <c r="BI243" s="152">
        <f>IF(U243="nulová",N243,0)</f>
        <v>0</v>
      </c>
      <c r="BJ243" s="19" t="s">
        <v>80</v>
      </c>
      <c r="BK243" s="152">
        <f>ROUND(L243*K243,2)</f>
        <v>0</v>
      </c>
      <c r="BL243" s="19" t="s">
        <v>186</v>
      </c>
      <c r="BM243" s="19" t="s">
        <v>686</v>
      </c>
    </row>
    <row r="244" spans="2:65" s="9" customFormat="1" ht="16.5" customHeight="1">
      <c r="B244" s="153"/>
      <c r="C244" s="154"/>
      <c r="D244" s="154"/>
      <c r="E244" s="155" t="s">
        <v>19</v>
      </c>
      <c r="F244" s="219" t="s">
        <v>687</v>
      </c>
      <c r="G244" s="220"/>
      <c r="H244" s="220"/>
      <c r="I244" s="220"/>
      <c r="J244" s="154"/>
      <c r="K244" s="155" t="s">
        <v>19</v>
      </c>
      <c r="L244" s="154"/>
      <c r="M244" s="154"/>
      <c r="N244" s="154"/>
      <c r="O244" s="154"/>
      <c r="P244" s="154"/>
      <c r="Q244" s="154"/>
      <c r="R244" s="156"/>
      <c r="T244" s="157"/>
      <c r="U244" s="154"/>
      <c r="V244" s="154"/>
      <c r="W244" s="154"/>
      <c r="X244" s="154"/>
      <c r="Y244" s="154"/>
      <c r="Z244" s="154"/>
      <c r="AA244" s="158"/>
      <c r="AT244" s="159" t="s">
        <v>194</v>
      </c>
      <c r="AU244" s="159" t="s">
        <v>80</v>
      </c>
      <c r="AV244" s="9" t="s">
        <v>80</v>
      </c>
      <c r="AW244" s="9" t="s">
        <v>30</v>
      </c>
      <c r="AX244" s="9" t="s">
        <v>72</v>
      </c>
      <c r="AY244" s="159" t="s">
        <v>187</v>
      </c>
    </row>
    <row r="245" spans="2:65" s="9" customFormat="1" ht="16.5" customHeight="1">
      <c r="B245" s="153"/>
      <c r="C245" s="154"/>
      <c r="D245" s="154"/>
      <c r="E245" s="155" t="s">
        <v>19</v>
      </c>
      <c r="F245" s="215" t="s">
        <v>570</v>
      </c>
      <c r="G245" s="216"/>
      <c r="H245" s="216"/>
      <c r="I245" s="216"/>
      <c r="J245" s="154"/>
      <c r="K245" s="155" t="s">
        <v>19</v>
      </c>
      <c r="L245" s="154"/>
      <c r="M245" s="154"/>
      <c r="N245" s="154"/>
      <c r="O245" s="154"/>
      <c r="P245" s="154"/>
      <c r="Q245" s="154"/>
      <c r="R245" s="156"/>
      <c r="T245" s="157"/>
      <c r="U245" s="154"/>
      <c r="V245" s="154"/>
      <c r="W245" s="154"/>
      <c r="X245" s="154"/>
      <c r="Y245" s="154"/>
      <c r="Z245" s="154"/>
      <c r="AA245" s="158"/>
      <c r="AT245" s="159" t="s">
        <v>194</v>
      </c>
      <c r="AU245" s="159" t="s">
        <v>80</v>
      </c>
      <c r="AV245" s="9" t="s">
        <v>80</v>
      </c>
      <c r="AW245" s="9" t="s">
        <v>30</v>
      </c>
      <c r="AX245" s="9" t="s">
        <v>72</v>
      </c>
      <c r="AY245" s="159" t="s">
        <v>187</v>
      </c>
    </row>
    <row r="246" spans="2:65" s="9" customFormat="1" ht="16.5" customHeight="1">
      <c r="B246" s="153"/>
      <c r="C246" s="154"/>
      <c r="D246" s="154"/>
      <c r="E246" s="155" t="s">
        <v>19</v>
      </c>
      <c r="F246" s="215" t="s">
        <v>218</v>
      </c>
      <c r="G246" s="216"/>
      <c r="H246" s="216"/>
      <c r="I246" s="216"/>
      <c r="J246" s="154"/>
      <c r="K246" s="155" t="s">
        <v>19</v>
      </c>
      <c r="L246" s="154"/>
      <c r="M246" s="154"/>
      <c r="N246" s="154"/>
      <c r="O246" s="154"/>
      <c r="P246" s="154"/>
      <c r="Q246" s="154"/>
      <c r="R246" s="156"/>
      <c r="T246" s="157"/>
      <c r="U246" s="154"/>
      <c r="V246" s="154"/>
      <c r="W246" s="154"/>
      <c r="X246" s="154"/>
      <c r="Y246" s="154"/>
      <c r="Z246" s="154"/>
      <c r="AA246" s="158"/>
      <c r="AT246" s="159" t="s">
        <v>194</v>
      </c>
      <c r="AU246" s="159" t="s">
        <v>80</v>
      </c>
      <c r="AV246" s="9" t="s">
        <v>80</v>
      </c>
      <c r="AW246" s="9" t="s">
        <v>30</v>
      </c>
      <c r="AX246" s="9" t="s">
        <v>72</v>
      </c>
      <c r="AY246" s="159" t="s">
        <v>187</v>
      </c>
    </row>
    <row r="247" spans="2:65" s="9" customFormat="1" ht="16.5" customHeight="1">
      <c r="B247" s="153"/>
      <c r="C247" s="154"/>
      <c r="D247" s="154"/>
      <c r="E247" s="155" t="s">
        <v>19</v>
      </c>
      <c r="F247" s="215" t="s">
        <v>688</v>
      </c>
      <c r="G247" s="216"/>
      <c r="H247" s="216"/>
      <c r="I247" s="216"/>
      <c r="J247" s="154"/>
      <c r="K247" s="155" t="s">
        <v>19</v>
      </c>
      <c r="L247" s="154"/>
      <c r="M247" s="154"/>
      <c r="N247" s="154"/>
      <c r="O247" s="154"/>
      <c r="P247" s="154"/>
      <c r="Q247" s="154"/>
      <c r="R247" s="156"/>
      <c r="T247" s="157"/>
      <c r="U247" s="154"/>
      <c r="V247" s="154"/>
      <c r="W247" s="154"/>
      <c r="X247" s="154"/>
      <c r="Y247" s="154"/>
      <c r="Z247" s="154"/>
      <c r="AA247" s="158"/>
      <c r="AT247" s="159" t="s">
        <v>194</v>
      </c>
      <c r="AU247" s="159" t="s">
        <v>80</v>
      </c>
      <c r="AV247" s="9" t="s">
        <v>80</v>
      </c>
      <c r="AW247" s="9" t="s">
        <v>30</v>
      </c>
      <c r="AX247" s="9" t="s">
        <v>72</v>
      </c>
      <c r="AY247" s="159" t="s">
        <v>187</v>
      </c>
    </row>
    <row r="248" spans="2:65" s="10" customFormat="1" ht="16.5" customHeight="1">
      <c r="B248" s="160"/>
      <c r="C248" s="161"/>
      <c r="D248" s="161"/>
      <c r="E248" s="162" t="s">
        <v>281</v>
      </c>
      <c r="F248" s="213" t="s">
        <v>689</v>
      </c>
      <c r="G248" s="214"/>
      <c r="H248" s="214"/>
      <c r="I248" s="214"/>
      <c r="J248" s="161"/>
      <c r="K248" s="163">
        <v>2517.6999999999998</v>
      </c>
      <c r="L248" s="161"/>
      <c r="M248" s="161"/>
      <c r="N248" s="161"/>
      <c r="O248" s="161"/>
      <c r="P248" s="161"/>
      <c r="Q248" s="161"/>
      <c r="R248" s="164"/>
      <c r="T248" s="165"/>
      <c r="U248" s="161"/>
      <c r="V248" s="161"/>
      <c r="W248" s="161"/>
      <c r="X248" s="161"/>
      <c r="Y248" s="161"/>
      <c r="Z248" s="161"/>
      <c r="AA248" s="166"/>
      <c r="AT248" s="167" t="s">
        <v>194</v>
      </c>
      <c r="AU248" s="167" t="s">
        <v>80</v>
      </c>
      <c r="AV248" s="10" t="s">
        <v>114</v>
      </c>
      <c r="AW248" s="10" t="s">
        <v>30</v>
      </c>
      <c r="AX248" s="10" t="s">
        <v>72</v>
      </c>
      <c r="AY248" s="167" t="s">
        <v>187</v>
      </c>
    </row>
    <row r="249" spans="2:65" s="10" customFormat="1" ht="16.5" customHeight="1">
      <c r="B249" s="160"/>
      <c r="C249" s="161"/>
      <c r="D249" s="161"/>
      <c r="E249" s="162" t="s">
        <v>125</v>
      </c>
      <c r="F249" s="213" t="s">
        <v>690</v>
      </c>
      <c r="G249" s="214"/>
      <c r="H249" s="214"/>
      <c r="I249" s="214"/>
      <c r="J249" s="161"/>
      <c r="K249" s="163">
        <v>2517.6999999999998</v>
      </c>
      <c r="L249" s="161"/>
      <c r="M249" s="161"/>
      <c r="N249" s="161"/>
      <c r="O249" s="161"/>
      <c r="P249" s="161"/>
      <c r="Q249" s="161"/>
      <c r="R249" s="164"/>
      <c r="T249" s="165"/>
      <c r="U249" s="161"/>
      <c r="V249" s="161"/>
      <c r="W249" s="161"/>
      <c r="X249" s="161"/>
      <c r="Y249" s="161"/>
      <c r="Z249" s="161"/>
      <c r="AA249" s="166"/>
      <c r="AT249" s="167" t="s">
        <v>194</v>
      </c>
      <c r="AU249" s="167" t="s">
        <v>80</v>
      </c>
      <c r="AV249" s="10" t="s">
        <v>114</v>
      </c>
      <c r="AW249" s="10" t="s">
        <v>30</v>
      </c>
      <c r="AX249" s="10" t="s">
        <v>80</v>
      </c>
      <c r="AY249" s="167" t="s">
        <v>187</v>
      </c>
    </row>
    <row r="250" spans="2:65" s="1" customFormat="1" ht="25.5" customHeight="1">
      <c r="B250" s="32"/>
      <c r="C250" s="145" t="s">
        <v>428</v>
      </c>
      <c r="D250" s="145" t="s">
        <v>188</v>
      </c>
      <c r="E250" s="146" t="s">
        <v>691</v>
      </c>
      <c r="F250" s="217" t="s">
        <v>692</v>
      </c>
      <c r="G250" s="217"/>
      <c r="H250" s="217"/>
      <c r="I250" s="217"/>
      <c r="J250" s="147" t="s">
        <v>215</v>
      </c>
      <c r="K250" s="148">
        <v>2442.48</v>
      </c>
      <c r="L250" s="218">
        <v>0</v>
      </c>
      <c r="M250" s="218"/>
      <c r="N250" s="218">
        <f>ROUND(L250*K250,2)</f>
        <v>0</v>
      </c>
      <c r="O250" s="218"/>
      <c r="P250" s="218"/>
      <c r="Q250" s="218"/>
      <c r="R250" s="34"/>
      <c r="T250" s="149" t="s">
        <v>19</v>
      </c>
      <c r="U250" s="41" t="s">
        <v>37</v>
      </c>
      <c r="V250" s="150">
        <v>0</v>
      </c>
      <c r="W250" s="150">
        <f>V250*K250</f>
        <v>0</v>
      </c>
      <c r="X250" s="150">
        <v>0</v>
      </c>
      <c r="Y250" s="150">
        <f>X250*K250</f>
        <v>0</v>
      </c>
      <c r="Z250" s="150">
        <v>0</v>
      </c>
      <c r="AA250" s="151">
        <f>Z250*K250</f>
        <v>0</v>
      </c>
      <c r="AR250" s="19" t="s">
        <v>186</v>
      </c>
      <c r="AT250" s="19" t="s">
        <v>188</v>
      </c>
      <c r="AU250" s="19" t="s">
        <v>80</v>
      </c>
      <c r="AY250" s="19" t="s">
        <v>187</v>
      </c>
      <c r="BE250" s="152">
        <f>IF(U250="základní",N250,0)</f>
        <v>0</v>
      </c>
      <c r="BF250" s="152">
        <f>IF(U250="snížená",N250,0)</f>
        <v>0</v>
      </c>
      <c r="BG250" s="152">
        <f>IF(U250="zákl. přenesená",N250,0)</f>
        <v>0</v>
      </c>
      <c r="BH250" s="152">
        <f>IF(U250="sníž. přenesená",N250,0)</f>
        <v>0</v>
      </c>
      <c r="BI250" s="152">
        <f>IF(U250="nulová",N250,0)</f>
        <v>0</v>
      </c>
      <c r="BJ250" s="19" t="s">
        <v>80</v>
      </c>
      <c r="BK250" s="152">
        <f>ROUND(L250*K250,2)</f>
        <v>0</v>
      </c>
      <c r="BL250" s="19" t="s">
        <v>186</v>
      </c>
      <c r="BM250" s="19" t="s">
        <v>693</v>
      </c>
    </row>
    <row r="251" spans="2:65" s="9" customFormat="1" ht="25.5" customHeight="1">
      <c r="B251" s="153"/>
      <c r="C251" s="154"/>
      <c r="D251" s="154"/>
      <c r="E251" s="155" t="s">
        <v>19</v>
      </c>
      <c r="F251" s="219" t="s">
        <v>694</v>
      </c>
      <c r="G251" s="220"/>
      <c r="H251" s="220"/>
      <c r="I251" s="220"/>
      <c r="J251" s="154"/>
      <c r="K251" s="155" t="s">
        <v>19</v>
      </c>
      <c r="L251" s="154"/>
      <c r="M251" s="154"/>
      <c r="N251" s="154"/>
      <c r="O251" s="154"/>
      <c r="P251" s="154"/>
      <c r="Q251" s="154"/>
      <c r="R251" s="156"/>
      <c r="T251" s="157"/>
      <c r="U251" s="154"/>
      <c r="V251" s="154"/>
      <c r="W251" s="154"/>
      <c r="X251" s="154"/>
      <c r="Y251" s="154"/>
      <c r="Z251" s="154"/>
      <c r="AA251" s="158"/>
      <c r="AT251" s="159" t="s">
        <v>194</v>
      </c>
      <c r="AU251" s="159" t="s">
        <v>80</v>
      </c>
      <c r="AV251" s="9" t="s">
        <v>80</v>
      </c>
      <c r="AW251" s="9" t="s">
        <v>30</v>
      </c>
      <c r="AX251" s="9" t="s">
        <v>72</v>
      </c>
      <c r="AY251" s="159" t="s">
        <v>187</v>
      </c>
    </row>
    <row r="252" spans="2:65" s="9" customFormat="1" ht="16.5" customHeight="1">
      <c r="B252" s="153"/>
      <c r="C252" s="154"/>
      <c r="D252" s="154"/>
      <c r="E252" s="155" t="s">
        <v>19</v>
      </c>
      <c r="F252" s="215" t="s">
        <v>570</v>
      </c>
      <c r="G252" s="216"/>
      <c r="H252" s="216"/>
      <c r="I252" s="216"/>
      <c r="J252" s="154"/>
      <c r="K252" s="155" t="s">
        <v>19</v>
      </c>
      <c r="L252" s="154"/>
      <c r="M252" s="154"/>
      <c r="N252" s="154"/>
      <c r="O252" s="154"/>
      <c r="P252" s="154"/>
      <c r="Q252" s="154"/>
      <c r="R252" s="156"/>
      <c r="T252" s="157"/>
      <c r="U252" s="154"/>
      <c r="V252" s="154"/>
      <c r="W252" s="154"/>
      <c r="X252" s="154"/>
      <c r="Y252" s="154"/>
      <c r="Z252" s="154"/>
      <c r="AA252" s="158"/>
      <c r="AT252" s="159" t="s">
        <v>194</v>
      </c>
      <c r="AU252" s="159" t="s">
        <v>80</v>
      </c>
      <c r="AV252" s="9" t="s">
        <v>80</v>
      </c>
      <c r="AW252" s="9" t="s">
        <v>30</v>
      </c>
      <c r="AX252" s="9" t="s">
        <v>72</v>
      </c>
      <c r="AY252" s="159" t="s">
        <v>187</v>
      </c>
    </row>
    <row r="253" spans="2:65" s="9" customFormat="1" ht="25.5" customHeight="1">
      <c r="B253" s="153"/>
      <c r="C253" s="154"/>
      <c r="D253" s="154"/>
      <c r="E253" s="155" t="s">
        <v>19</v>
      </c>
      <c r="F253" s="215" t="s">
        <v>695</v>
      </c>
      <c r="G253" s="216"/>
      <c r="H253" s="216"/>
      <c r="I253" s="216"/>
      <c r="J253" s="154"/>
      <c r="K253" s="155" t="s">
        <v>19</v>
      </c>
      <c r="L253" s="154"/>
      <c r="M253" s="154"/>
      <c r="N253" s="154"/>
      <c r="O253" s="154"/>
      <c r="P253" s="154"/>
      <c r="Q253" s="154"/>
      <c r="R253" s="156"/>
      <c r="T253" s="157"/>
      <c r="U253" s="154"/>
      <c r="V253" s="154"/>
      <c r="W253" s="154"/>
      <c r="X253" s="154"/>
      <c r="Y253" s="154"/>
      <c r="Z253" s="154"/>
      <c r="AA253" s="158"/>
      <c r="AT253" s="159" t="s">
        <v>194</v>
      </c>
      <c r="AU253" s="159" t="s">
        <v>80</v>
      </c>
      <c r="AV253" s="9" t="s">
        <v>80</v>
      </c>
      <c r="AW253" s="9" t="s">
        <v>30</v>
      </c>
      <c r="AX253" s="9" t="s">
        <v>72</v>
      </c>
      <c r="AY253" s="159" t="s">
        <v>187</v>
      </c>
    </row>
    <row r="254" spans="2:65" s="10" customFormat="1" ht="16.5" customHeight="1">
      <c r="B254" s="160"/>
      <c r="C254" s="161"/>
      <c r="D254" s="161"/>
      <c r="E254" s="162" t="s">
        <v>442</v>
      </c>
      <c r="F254" s="213" t="s">
        <v>696</v>
      </c>
      <c r="G254" s="214"/>
      <c r="H254" s="214"/>
      <c r="I254" s="214"/>
      <c r="J254" s="161"/>
      <c r="K254" s="163">
        <v>2442.48</v>
      </c>
      <c r="L254" s="161"/>
      <c r="M254" s="161"/>
      <c r="N254" s="161"/>
      <c r="O254" s="161"/>
      <c r="P254" s="161"/>
      <c r="Q254" s="161"/>
      <c r="R254" s="164"/>
      <c r="T254" s="165"/>
      <c r="U254" s="161"/>
      <c r="V254" s="161"/>
      <c r="W254" s="161"/>
      <c r="X254" s="161"/>
      <c r="Y254" s="161"/>
      <c r="Z254" s="161"/>
      <c r="AA254" s="166"/>
      <c r="AT254" s="167" t="s">
        <v>194</v>
      </c>
      <c r="AU254" s="167" t="s">
        <v>80</v>
      </c>
      <c r="AV254" s="10" t="s">
        <v>114</v>
      </c>
      <c r="AW254" s="10" t="s">
        <v>30</v>
      </c>
      <c r="AX254" s="10" t="s">
        <v>72</v>
      </c>
      <c r="AY254" s="167" t="s">
        <v>187</v>
      </c>
    </row>
    <row r="255" spans="2:65" s="10" customFormat="1" ht="16.5" customHeight="1">
      <c r="B255" s="160"/>
      <c r="C255" s="161"/>
      <c r="D255" s="161"/>
      <c r="E255" s="162" t="s">
        <v>139</v>
      </c>
      <c r="F255" s="213" t="s">
        <v>697</v>
      </c>
      <c r="G255" s="214"/>
      <c r="H255" s="214"/>
      <c r="I255" s="214"/>
      <c r="J255" s="161"/>
      <c r="K255" s="163">
        <v>2442.48</v>
      </c>
      <c r="L255" s="161"/>
      <c r="M255" s="161"/>
      <c r="N255" s="161"/>
      <c r="O255" s="161"/>
      <c r="P255" s="161"/>
      <c r="Q255" s="161"/>
      <c r="R255" s="164"/>
      <c r="T255" s="165"/>
      <c r="U255" s="161"/>
      <c r="V255" s="161"/>
      <c r="W255" s="161"/>
      <c r="X255" s="161"/>
      <c r="Y255" s="161"/>
      <c r="Z255" s="161"/>
      <c r="AA255" s="166"/>
      <c r="AT255" s="167" t="s">
        <v>194</v>
      </c>
      <c r="AU255" s="167" t="s">
        <v>80</v>
      </c>
      <c r="AV255" s="10" t="s">
        <v>114</v>
      </c>
      <c r="AW255" s="10" t="s">
        <v>30</v>
      </c>
      <c r="AX255" s="10" t="s">
        <v>80</v>
      </c>
      <c r="AY255" s="167" t="s">
        <v>187</v>
      </c>
    </row>
    <row r="256" spans="2:65" s="1" customFormat="1" ht="16.5" customHeight="1">
      <c r="B256" s="32"/>
      <c r="C256" s="145" t="s">
        <v>435</v>
      </c>
      <c r="D256" s="145" t="s">
        <v>188</v>
      </c>
      <c r="E256" s="146" t="s">
        <v>698</v>
      </c>
      <c r="F256" s="217" t="s">
        <v>699</v>
      </c>
      <c r="G256" s="217"/>
      <c r="H256" s="217"/>
      <c r="I256" s="217"/>
      <c r="J256" s="147" t="s">
        <v>215</v>
      </c>
      <c r="K256" s="148">
        <v>45.99</v>
      </c>
      <c r="L256" s="218">
        <v>0</v>
      </c>
      <c r="M256" s="218"/>
      <c r="N256" s="218">
        <f>ROUND(L256*K256,2)</f>
        <v>0</v>
      </c>
      <c r="O256" s="218"/>
      <c r="P256" s="218"/>
      <c r="Q256" s="218"/>
      <c r="R256" s="34"/>
      <c r="T256" s="149" t="s">
        <v>19</v>
      </c>
      <c r="U256" s="41" t="s">
        <v>37</v>
      </c>
      <c r="V256" s="150">
        <v>0</v>
      </c>
      <c r="W256" s="150">
        <f>V256*K256</f>
        <v>0</v>
      </c>
      <c r="X256" s="150">
        <v>0</v>
      </c>
      <c r="Y256" s="150">
        <f>X256*K256</f>
        <v>0</v>
      </c>
      <c r="Z256" s="150">
        <v>0</v>
      </c>
      <c r="AA256" s="151">
        <f>Z256*K256</f>
        <v>0</v>
      </c>
      <c r="AR256" s="19" t="s">
        <v>186</v>
      </c>
      <c r="AT256" s="19" t="s">
        <v>188</v>
      </c>
      <c r="AU256" s="19" t="s">
        <v>80</v>
      </c>
      <c r="AY256" s="19" t="s">
        <v>187</v>
      </c>
      <c r="BE256" s="152">
        <f>IF(U256="základní",N256,0)</f>
        <v>0</v>
      </c>
      <c r="BF256" s="152">
        <f>IF(U256="snížená",N256,0)</f>
        <v>0</v>
      </c>
      <c r="BG256" s="152">
        <f>IF(U256="zákl. přenesená",N256,0)</f>
        <v>0</v>
      </c>
      <c r="BH256" s="152">
        <f>IF(U256="sníž. přenesená",N256,0)</f>
        <v>0</v>
      </c>
      <c r="BI256" s="152">
        <f>IF(U256="nulová",N256,0)</f>
        <v>0</v>
      </c>
      <c r="BJ256" s="19" t="s">
        <v>80</v>
      </c>
      <c r="BK256" s="152">
        <f>ROUND(L256*K256,2)</f>
        <v>0</v>
      </c>
      <c r="BL256" s="19" t="s">
        <v>186</v>
      </c>
      <c r="BM256" s="19" t="s">
        <v>700</v>
      </c>
    </row>
    <row r="257" spans="2:65" s="9" customFormat="1" ht="38.25" customHeight="1">
      <c r="B257" s="153"/>
      <c r="C257" s="154"/>
      <c r="D257" s="154"/>
      <c r="E257" s="155" t="s">
        <v>19</v>
      </c>
      <c r="F257" s="219" t="s">
        <v>701</v>
      </c>
      <c r="G257" s="220"/>
      <c r="H257" s="220"/>
      <c r="I257" s="220"/>
      <c r="J257" s="154"/>
      <c r="K257" s="155" t="s">
        <v>19</v>
      </c>
      <c r="L257" s="154"/>
      <c r="M257" s="154"/>
      <c r="N257" s="154"/>
      <c r="O257" s="154"/>
      <c r="P257" s="154"/>
      <c r="Q257" s="154"/>
      <c r="R257" s="156"/>
      <c r="T257" s="157"/>
      <c r="U257" s="154"/>
      <c r="V257" s="154"/>
      <c r="W257" s="154"/>
      <c r="X257" s="154"/>
      <c r="Y257" s="154"/>
      <c r="Z257" s="154"/>
      <c r="AA257" s="158"/>
      <c r="AT257" s="159" t="s">
        <v>194</v>
      </c>
      <c r="AU257" s="159" t="s">
        <v>80</v>
      </c>
      <c r="AV257" s="9" t="s">
        <v>80</v>
      </c>
      <c r="AW257" s="9" t="s">
        <v>30</v>
      </c>
      <c r="AX257" s="9" t="s">
        <v>72</v>
      </c>
      <c r="AY257" s="159" t="s">
        <v>187</v>
      </c>
    </row>
    <row r="258" spans="2:65" s="9" customFormat="1" ht="16.5" customHeight="1">
      <c r="B258" s="153"/>
      <c r="C258" s="154"/>
      <c r="D258" s="154"/>
      <c r="E258" s="155" t="s">
        <v>19</v>
      </c>
      <c r="F258" s="215" t="s">
        <v>570</v>
      </c>
      <c r="G258" s="216"/>
      <c r="H258" s="216"/>
      <c r="I258" s="216"/>
      <c r="J258" s="154"/>
      <c r="K258" s="155" t="s">
        <v>19</v>
      </c>
      <c r="L258" s="154"/>
      <c r="M258" s="154"/>
      <c r="N258" s="154"/>
      <c r="O258" s="154"/>
      <c r="P258" s="154"/>
      <c r="Q258" s="154"/>
      <c r="R258" s="156"/>
      <c r="T258" s="157"/>
      <c r="U258" s="154"/>
      <c r="V258" s="154"/>
      <c r="W258" s="154"/>
      <c r="X258" s="154"/>
      <c r="Y258" s="154"/>
      <c r="Z258" s="154"/>
      <c r="AA258" s="158"/>
      <c r="AT258" s="159" t="s">
        <v>194</v>
      </c>
      <c r="AU258" s="159" t="s">
        <v>80</v>
      </c>
      <c r="AV258" s="9" t="s">
        <v>80</v>
      </c>
      <c r="AW258" s="9" t="s">
        <v>30</v>
      </c>
      <c r="AX258" s="9" t="s">
        <v>72</v>
      </c>
      <c r="AY258" s="159" t="s">
        <v>187</v>
      </c>
    </row>
    <row r="259" spans="2:65" s="9" customFormat="1" ht="16.5" customHeight="1">
      <c r="B259" s="153"/>
      <c r="C259" s="154"/>
      <c r="D259" s="154"/>
      <c r="E259" s="155" t="s">
        <v>19</v>
      </c>
      <c r="F259" s="215" t="s">
        <v>218</v>
      </c>
      <c r="G259" s="216"/>
      <c r="H259" s="216"/>
      <c r="I259" s="216"/>
      <c r="J259" s="154"/>
      <c r="K259" s="155" t="s">
        <v>19</v>
      </c>
      <c r="L259" s="154"/>
      <c r="M259" s="154"/>
      <c r="N259" s="154"/>
      <c r="O259" s="154"/>
      <c r="P259" s="154"/>
      <c r="Q259" s="154"/>
      <c r="R259" s="156"/>
      <c r="T259" s="157"/>
      <c r="U259" s="154"/>
      <c r="V259" s="154"/>
      <c r="W259" s="154"/>
      <c r="X259" s="154"/>
      <c r="Y259" s="154"/>
      <c r="Z259" s="154"/>
      <c r="AA259" s="158"/>
      <c r="AT259" s="159" t="s">
        <v>194</v>
      </c>
      <c r="AU259" s="159" t="s">
        <v>80</v>
      </c>
      <c r="AV259" s="9" t="s">
        <v>80</v>
      </c>
      <c r="AW259" s="9" t="s">
        <v>30</v>
      </c>
      <c r="AX259" s="9" t="s">
        <v>72</v>
      </c>
      <c r="AY259" s="159" t="s">
        <v>187</v>
      </c>
    </row>
    <row r="260" spans="2:65" s="9" customFormat="1" ht="16.5" customHeight="1">
      <c r="B260" s="153"/>
      <c r="C260" s="154"/>
      <c r="D260" s="154"/>
      <c r="E260" s="155" t="s">
        <v>19</v>
      </c>
      <c r="F260" s="215" t="s">
        <v>640</v>
      </c>
      <c r="G260" s="216"/>
      <c r="H260" s="216"/>
      <c r="I260" s="216"/>
      <c r="J260" s="154"/>
      <c r="K260" s="155" t="s">
        <v>19</v>
      </c>
      <c r="L260" s="154"/>
      <c r="M260" s="154"/>
      <c r="N260" s="154"/>
      <c r="O260" s="154"/>
      <c r="P260" s="154"/>
      <c r="Q260" s="154"/>
      <c r="R260" s="156"/>
      <c r="T260" s="157"/>
      <c r="U260" s="154"/>
      <c r="V260" s="154"/>
      <c r="W260" s="154"/>
      <c r="X260" s="154"/>
      <c r="Y260" s="154"/>
      <c r="Z260" s="154"/>
      <c r="AA260" s="158"/>
      <c r="AT260" s="159" t="s">
        <v>194</v>
      </c>
      <c r="AU260" s="159" t="s">
        <v>80</v>
      </c>
      <c r="AV260" s="9" t="s">
        <v>80</v>
      </c>
      <c r="AW260" s="9" t="s">
        <v>30</v>
      </c>
      <c r="AX260" s="9" t="s">
        <v>72</v>
      </c>
      <c r="AY260" s="159" t="s">
        <v>187</v>
      </c>
    </row>
    <row r="261" spans="2:65" s="9" customFormat="1" ht="16.5" customHeight="1">
      <c r="B261" s="153"/>
      <c r="C261" s="154"/>
      <c r="D261" s="154"/>
      <c r="E261" s="155" t="s">
        <v>19</v>
      </c>
      <c r="F261" s="215" t="s">
        <v>641</v>
      </c>
      <c r="G261" s="216"/>
      <c r="H261" s="216"/>
      <c r="I261" s="216"/>
      <c r="J261" s="154"/>
      <c r="K261" s="155" t="s">
        <v>19</v>
      </c>
      <c r="L261" s="154"/>
      <c r="M261" s="154"/>
      <c r="N261" s="154"/>
      <c r="O261" s="154"/>
      <c r="P261" s="154"/>
      <c r="Q261" s="154"/>
      <c r="R261" s="156"/>
      <c r="T261" s="157"/>
      <c r="U261" s="154"/>
      <c r="V261" s="154"/>
      <c r="W261" s="154"/>
      <c r="X261" s="154"/>
      <c r="Y261" s="154"/>
      <c r="Z261" s="154"/>
      <c r="AA261" s="158"/>
      <c r="AT261" s="159" t="s">
        <v>194</v>
      </c>
      <c r="AU261" s="159" t="s">
        <v>80</v>
      </c>
      <c r="AV261" s="9" t="s">
        <v>80</v>
      </c>
      <c r="AW261" s="9" t="s">
        <v>30</v>
      </c>
      <c r="AX261" s="9" t="s">
        <v>72</v>
      </c>
      <c r="AY261" s="159" t="s">
        <v>187</v>
      </c>
    </row>
    <row r="262" spans="2:65" s="10" customFormat="1" ht="16.5" customHeight="1">
      <c r="B262" s="160"/>
      <c r="C262" s="161"/>
      <c r="D262" s="161"/>
      <c r="E262" s="162" t="s">
        <v>388</v>
      </c>
      <c r="F262" s="213" t="s">
        <v>642</v>
      </c>
      <c r="G262" s="214"/>
      <c r="H262" s="214"/>
      <c r="I262" s="214"/>
      <c r="J262" s="161"/>
      <c r="K262" s="163">
        <v>38.49</v>
      </c>
      <c r="L262" s="161"/>
      <c r="M262" s="161"/>
      <c r="N262" s="161"/>
      <c r="O262" s="161"/>
      <c r="P262" s="161"/>
      <c r="Q262" s="161"/>
      <c r="R262" s="164"/>
      <c r="T262" s="165"/>
      <c r="U262" s="161"/>
      <c r="V262" s="161"/>
      <c r="W262" s="161"/>
      <c r="X262" s="161"/>
      <c r="Y262" s="161"/>
      <c r="Z262" s="161"/>
      <c r="AA262" s="166"/>
      <c r="AT262" s="167" t="s">
        <v>194</v>
      </c>
      <c r="AU262" s="167" t="s">
        <v>80</v>
      </c>
      <c r="AV262" s="10" t="s">
        <v>114</v>
      </c>
      <c r="AW262" s="10" t="s">
        <v>30</v>
      </c>
      <c r="AX262" s="10" t="s">
        <v>72</v>
      </c>
      <c r="AY262" s="167" t="s">
        <v>187</v>
      </c>
    </row>
    <row r="263" spans="2:65" s="9" customFormat="1" ht="16.5" customHeight="1">
      <c r="B263" s="153"/>
      <c r="C263" s="154"/>
      <c r="D263" s="154"/>
      <c r="E263" s="155" t="s">
        <v>19</v>
      </c>
      <c r="F263" s="215" t="s">
        <v>643</v>
      </c>
      <c r="G263" s="216"/>
      <c r="H263" s="216"/>
      <c r="I263" s="216"/>
      <c r="J263" s="154"/>
      <c r="K263" s="155" t="s">
        <v>19</v>
      </c>
      <c r="L263" s="154"/>
      <c r="M263" s="154"/>
      <c r="N263" s="154"/>
      <c r="O263" s="154"/>
      <c r="P263" s="154"/>
      <c r="Q263" s="154"/>
      <c r="R263" s="156"/>
      <c r="T263" s="157"/>
      <c r="U263" s="154"/>
      <c r="V263" s="154"/>
      <c r="W263" s="154"/>
      <c r="X263" s="154"/>
      <c r="Y263" s="154"/>
      <c r="Z263" s="154"/>
      <c r="AA263" s="158"/>
      <c r="AT263" s="159" t="s">
        <v>194</v>
      </c>
      <c r="AU263" s="159" t="s">
        <v>80</v>
      </c>
      <c r="AV263" s="9" t="s">
        <v>80</v>
      </c>
      <c r="AW263" s="9" t="s">
        <v>30</v>
      </c>
      <c r="AX263" s="9" t="s">
        <v>72</v>
      </c>
      <c r="AY263" s="159" t="s">
        <v>187</v>
      </c>
    </row>
    <row r="264" spans="2:65" s="10" customFormat="1" ht="16.5" customHeight="1">
      <c r="B264" s="160"/>
      <c r="C264" s="161"/>
      <c r="D264" s="161"/>
      <c r="E264" s="162" t="s">
        <v>127</v>
      </c>
      <c r="F264" s="213" t="s">
        <v>644</v>
      </c>
      <c r="G264" s="214"/>
      <c r="H264" s="214"/>
      <c r="I264" s="214"/>
      <c r="J264" s="161"/>
      <c r="K264" s="163">
        <v>7.5</v>
      </c>
      <c r="L264" s="161"/>
      <c r="M264" s="161"/>
      <c r="N264" s="161"/>
      <c r="O264" s="161"/>
      <c r="P264" s="161"/>
      <c r="Q264" s="161"/>
      <c r="R264" s="164"/>
      <c r="T264" s="165"/>
      <c r="U264" s="161"/>
      <c r="V264" s="161"/>
      <c r="W264" s="161"/>
      <c r="X264" s="161"/>
      <c r="Y264" s="161"/>
      <c r="Z264" s="161"/>
      <c r="AA264" s="166"/>
      <c r="AT264" s="167" t="s">
        <v>194</v>
      </c>
      <c r="AU264" s="167" t="s">
        <v>80</v>
      </c>
      <c r="AV264" s="10" t="s">
        <v>114</v>
      </c>
      <c r="AW264" s="10" t="s">
        <v>30</v>
      </c>
      <c r="AX264" s="10" t="s">
        <v>72</v>
      </c>
      <c r="AY264" s="167" t="s">
        <v>187</v>
      </c>
    </row>
    <row r="265" spans="2:65" s="10" customFormat="1" ht="16.5" customHeight="1">
      <c r="B265" s="160"/>
      <c r="C265" s="161"/>
      <c r="D265" s="161"/>
      <c r="E265" s="162" t="s">
        <v>390</v>
      </c>
      <c r="F265" s="213" t="s">
        <v>391</v>
      </c>
      <c r="G265" s="214"/>
      <c r="H265" s="214"/>
      <c r="I265" s="214"/>
      <c r="J265" s="161"/>
      <c r="K265" s="163">
        <v>45.99</v>
      </c>
      <c r="L265" s="161"/>
      <c r="M265" s="161"/>
      <c r="N265" s="161"/>
      <c r="O265" s="161"/>
      <c r="P265" s="161"/>
      <c r="Q265" s="161"/>
      <c r="R265" s="164"/>
      <c r="T265" s="165"/>
      <c r="U265" s="161"/>
      <c r="V265" s="161"/>
      <c r="W265" s="161"/>
      <c r="X265" s="161"/>
      <c r="Y265" s="161"/>
      <c r="Z265" s="161"/>
      <c r="AA265" s="166"/>
      <c r="AT265" s="167" t="s">
        <v>194</v>
      </c>
      <c r="AU265" s="167" t="s">
        <v>80</v>
      </c>
      <c r="AV265" s="10" t="s">
        <v>114</v>
      </c>
      <c r="AW265" s="10" t="s">
        <v>30</v>
      </c>
      <c r="AX265" s="10" t="s">
        <v>80</v>
      </c>
      <c r="AY265" s="167" t="s">
        <v>187</v>
      </c>
    </row>
    <row r="266" spans="2:65" s="1" customFormat="1" ht="25.5" customHeight="1">
      <c r="B266" s="32"/>
      <c r="C266" s="145" t="s">
        <v>10</v>
      </c>
      <c r="D266" s="145" t="s">
        <v>188</v>
      </c>
      <c r="E266" s="146" t="s">
        <v>702</v>
      </c>
      <c r="F266" s="217" t="s">
        <v>703</v>
      </c>
      <c r="G266" s="217"/>
      <c r="H266" s="217"/>
      <c r="I266" s="217"/>
      <c r="J266" s="147" t="s">
        <v>215</v>
      </c>
      <c r="K266" s="148">
        <v>2418.3000000000002</v>
      </c>
      <c r="L266" s="218">
        <v>0</v>
      </c>
      <c r="M266" s="218"/>
      <c r="N266" s="218">
        <f>ROUND(L266*K266,2)</f>
        <v>0</v>
      </c>
      <c r="O266" s="218"/>
      <c r="P266" s="218"/>
      <c r="Q266" s="218"/>
      <c r="R266" s="34"/>
      <c r="T266" s="149" t="s">
        <v>19</v>
      </c>
      <c r="U266" s="41" t="s">
        <v>37</v>
      </c>
      <c r="V266" s="150">
        <v>0</v>
      </c>
      <c r="W266" s="150">
        <f>V266*K266</f>
        <v>0</v>
      </c>
      <c r="X266" s="150">
        <v>0</v>
      </c>
      <c r="Y266" s="150">
        <f>X266*K266</f>
        <v>0</v>
      </c>
      <c r="Z266" s="150">
        <v>0</v>
      </c>
      <c r="AA266" s="151">
        <f>Z266*K266</f>
        <v>0</v>
      </c>
      <c r="AR266" s="19" t="s">
        <v>186</v>
      </c>
      <c r="AT266" s="19" t="s">
        <v>188</v>
      </c>
      <c r="AU266" s="19" t="s">
        <v>80</v>
      </c>
      <c r="AY266" s="19" t="s">
        <v>187</v>
      </c>
      <c r="BE266" s="152">
        <f>IF(U266="základní",N266,0)</f>
        <v>0</v>
      </c>
      <c r="BF266" s="152">
        <f>IF(U266="snížená",N266,0)</f>
        <v>0</v>
      </c>
      <c r="BG266" s="152">
        <f>IF(U266="zákl. přenesená",N266,0)</f>
        <v>0</v>
      </c>
      <c r="BH266" s="152">
        <f>IF(U266="sníž. přenesená",N266,0)</f>
        <v>0</v>
      </c>
      <c r="BI266" s="152">
        <f>IF(U266="nulová",N266,0)</f>
        <v>0</v>
      </c>
      <c r="BJ266" s="19" t="s">
        <v>80</v>
      </c>
      <c r="BK266" s="152">
        <f>ROUND(L266*K266,2)</f>
        <v>0</v>
      </c>
      <c r="BL266" s="19" t="s">
        <v>186</v>
      </c>
      <c r="BM266" s="19" t="s">
        <v>704</v>
      </c>
    </row>
    <row r="267" spans="2:65" s="9" customFormat="1" ht="16.5" customHeight="1">
      <c r="B267" s="153"/>
      <c r="C267" s="154"/>
      <c r="D267" s="154"/>
      <c r="E267" s="155" t="s">
        <v>19</v>
      </c>
      <c r="F267" s="219" t="s">
        <v>705</v>
      </c>
      <c r="G267" s="220"/>
      <c r="H267" s="220"/>
      <c r="I267" s="220"/>
      <c r="J267" s="154"/>
      <c r="K267" s="155" t="s">
        <v>19</v>
      </c>
      <c r="L267" s="154"/>
      <c r="M267" s="154"/>
      <c r="N267" s="154"/>
      <c r="O267" s="154"/>
      <c r="P267" s="154"/>
      <c r="Q267" s="154"/>
      <c r="R267" s="156"/>
      <c r="T267" s="157"/>
      <c r="U267" s="154"/>
      <c r="V267" s="154"/>
      <c r="W267" s="154"/>
      <c r="X267" s="154"/>
      <c r="Y267" s="154"/>
      <c r="Z267" s="154"/>
      <c r="AA267" s="158"/>
      <c r="AT267" s="159" t="s">
        <v>194</v>
      </c>
      <c r="AU267" s="159" t="s">
        <v>80</v>
      </c>
      <c r="AV267" s="9" t="s">
        <v>80</v>
      </c>
      <c r="AW267" s="9" t="s">
        <v>30</v>
      </c>
      <c r="AX267" s="9" t="s">
        <v>72</v>
      </c>
      <c r="AY267" s="159" t="s">
        <v>187</v>
      </c>
    </row>
    <row r="268" spans="2:65" s="9" customFormat="1" ht="16.5" customHeight="1">
      <c r="B268" s="153"/>
      <c r="C268" s="154"/>
      <c r="D268" s="154"/>
      <c r="E268" s="155" t="s">
        <v>19</v>
      </c>
      <c r="F268" s="215" t="s">
        <v>570</v>
      </c>
      <c r="G268" s="216"/>
      <c r="H268" s="216"/>
      <c r="I268" s="216"/>
      <c r="J268" s="154"/>
      <c r="K268" s="155" t="s">
        <v>19</v>
      </c>
      <c r="L268" s="154"/>
      <c r="M268" s="154"/>
      <c r="N268" s="154"/>
      <c r="O268" s="154"/>
      <c r="P268" s="154"/>
      <c r="Q268" s="154"/>
      <c r="R268" s="156"/>
      <c r="T268" s="157"/>
      <c r="U268" s="154"/>
      <c r="V268" s="154"/>
      <c r="W268" s="154"/>
      <c r="X268" s="154"/>
      <c r="Y268" s="154"/>
      <c r="Z268" s="154"/>
      <c r="AA268" s="158"/>
      <c r="AT268" s="159" t="s">
        <v>194</v>
      </c>
      <c r="AU268" s="159" t="s">
        <v>80</v>
      </c>
      <c r="AV268" s="9" t="s">
        <v>80</v>
      </c>
      <c r="AW268" s="9" t="s">
        <v>30</v>
      </c>
      <c r="AX268" s="9" t="s">
        <v>72</v>
      </c>
      <c r="AY268" s="159" t="s">
        <v>187</v>
      </c>
    </row>
    <row r="269" spans="2:65" s="9" customFormat="1" ht="16.5" customHeight="1">
      <c r="B269" s="153"/>
      <c r="C269" s="154"/>
      <c r="D269" s="154"/>
      <c r="E269" s="155" t="s">
        <v>19</v>
      </c>
      <c r="F269" s="215" t="s">
        <v>218</v>
      </c>
      <c r="G269" s="216"/>
      <c r="H269" s="216"/>
      <c r="I269" s="216"/>
      <c r="J269" s="154"/>
      <c r="K269" s="155" t="s">
        <v>19</v>
      </c>
      <c r="L269" s="154"/>
      <c r="M269" s="154"/>
      <c r="N269" s="154"/>
      <c r="O269" s="154"/>
      <c r="P269" s="154"/>
      <c r="Q269" s="154"/>
      <c r="R269" s="156"/>
      <c r="T269" s="157"/>
      <c r="U269" s="154"/>
      <c r="V269" s="154"/>
      <c r="W269" s="154"/>
      <c r="X269" s="154"/>
      <c r="Y269" s="154"/>
      <c r="Z269" s="154"/>
      <c r="AA269" s="158"/>
      <c r="AT269" s="159" t="s">
        <v>194</v>
      </c>
      <c r="AU269" s="159" t="s">
        <v>80</v>
      </c>
      <c r="AV269" s="9" t="s">
        <v>80</v>
      </c>
      <c r="AW269" s="9" t="s">
        <v>30</v>
      </c>
      <c r="AX269" s="9" t="s">
        <v>72</v>
      </c>
      <c r="AY269" s="159" t="s">
        <v>187</v>
      </c>
    </row>
    <row r="270" spans="2:65" s="9" customFormat="1" ht="16.5" customHeight="1">
      <c r="B270" s="153"/>
      <c r="C270" s="154"/>
      <c r="D270" s="154"/>
      <c r="E270" s="155" t="s">
        <v>19</v>
      </c>
      <c r="F270" s="215" t="s">
        <v>706</v>
      </c>
      <c r="G270" s="216"/>
      <c r="H270" s="216"/>
      <c r="I270" s="216"/>
      <c r="J270" s="154"/>
      <c r="K270" s="155" t="s">
        <v>19</v>
      </c>
      <c r="L270" s="154"/>
      <c r="M270" s="154"/>
      <c r="N270" s="154"/>
      <c r="O270" s="154"/>
      <c r="P270" s="154"/>
      <c r="Q270" s="154"/>
      <c r="R270" s="156"/>
      <c r="T270" s="157"/>
      <c r="U270" s="154"/>
      <c r="V270" s="154"/>
      <c r="W270" s="154"/>
      <c r="X270" s="154"/>
      <c r="Y270" s="154"/>
      <c r="Z270" s="154"/>
      <c r="AA270" s="158"/>
      <c r="AT270" s="159" t="s">
        <v>194</v>
      </c>
      <c r="AU270" s="159" t="s">
        <v>80</v>
      </c>
      <c r="AV270" s="9" t="s">
        <v>80</v>
      </c>
      <c r="AW270" s="9" t="s">
        <v>30</v>
      </c>
      <c r="AX270" s="9" t="s">
        <v>72</v>
      </c>
      <c r="AY270" s="159" t="s">
        <v>187</v>
      </c>
    </row>
    <row r="271" spans="2:65" s="10" customFormat="1" ht="16.5" customHeight="1">
      <c r="B271" s="160"/>
      <c r="C271" s="161"/>
      <c r="D271" s="161"/>
      <c r="E271" s="162" t="s">
        <v>370</v>
      </c>
      <c r="F271" s="213" t="s">
        <v>707</v>
      </c>
      <c r="G271" s="214"/>
      <c r="H271" s="214"/>
      <c r="I271" s="214"/>
      <c r="J271" s="161"/>
      <c r="K271" s="163">
        <v>2499.04</v>
      </c>
      <c r="L271" s="161"/>
      <c r="M271" s="161"/>
      <c r="N271" s="161"/>
      <c r="O271" s="161"/>
      <c r="P271" s="161"/>
      <c r="Q271" s="161"/>
      <c r="R271" s="164"/>
      <c r="T271" s="165"/>
      <c r="U271" s="161"/>
      <c r="V271" s="161"/>
      <c r="W271" s="161"/>
      <c r="X271" s="161"/>
      <c r="Y271" s="161"/>
      <c r="Z271" s="161"/>
      <c r="AA271" s="166"/>
      <c r="AT271" s="167" t="s">
        <v>194</v>
      </c>
      <c r="AU271" s="167" t="s">
        <v>80</v>
      </c>
      <c r="AV271" s="10" t="s">
        <v>114</v>
      </c>
      <c r="AW271" s="10" t="s">
        <v>30</v>
      </c>
      <c r="AX271" s="10" t="s">
        <v>72</v>
      </c>
      <c r="AY271" s="167" t="s">
        <v>187</v>
      </c>
    </row>
    <row r="272" spans="2:65" s="9" customFormat="1" ht="25.5" customHeight="1">
      <c r="B272" s="153"/>
      <c r="C272" s="154"/>
      <c r="D272" s="154"/>
      <c r="E272" s="155" t="s">
        <v>19</v>
      </c>
      <c r="F272" s="215" t="s">
        <v>708</v>
      </c>
      <c r="G272" s="216"/>
      <c r="H272" s="216"/>
      <c r="I272" s="216"/>
      <c r="J272" s="154"/>
      <c r="K272" s="155" t="s">
        <v>19</v>
      </c>
      <c r="L272" s="154"/>
      <c r="M272" s="154"/>
      <c r="N272" s="154"/>
      <c r="O272" s="154"/>
      <c r="P272" s="154"/>
      <c r="Q272" s="154"/>
      <c r="R272" s="156"/>
      <c r="T272" s="157"/>
      <c r="U272" s="154"/>
      <c r="V272" s="154"/>
      <c r="W272" s="154"/>
      <c r="X272" s="154"/>
      <c r="Y272" s="154"/>
      <c r="Z272" s="154"/>
      <c r="AA272" s="158"/>
      <c r="AT272" s="159" t="s">
        <v>194</v>
      </c>
      <c r="AU272" s="159" t="s">
        <v>80</v>
      </c>
      <c r="AV272" s="9" t="s">
        <v>80</v>
      </c>
      <c r="AW272" s="9" t="s">
        <v>30</v>
      </c>
      <c r="AX272" s="9" t="s">
        <v>72</v>
      </c>
      <c r="AY272" s="159" t="s">
        <v>187</v>
      </c>
    </row>
    <row r="273" spans="2:65" s="10" customFormat="1" ht="16.5" customHeight="1">
      <c r="B273" s="160"/>
      <c r="C273" s="161"/>
      <c r="D273" s="161"/>
      <c r="E273" s="162" t="s">
        <v>372</v>
      </c>
      <c r="F273" s="213" t="s">
        <v>709</v>
      </c>
      <c r="G273" s="214"/>
      <c r="H273" s="214"/>
      <c r="I273" s="214"/>
      <c r="J273" s="161"/>
      <c r="K273" s="163">
        <v>18.66</v>
      </c>
      <c r="L273" s="161"/>
      <c r="M273" s="161"/>
      <c r="N273" s="161"/>
      <c r="O273" s="161"/>
      <c r="P273" s="161"/>
      <c r="Q273" s="161"/>
      <c r="R273" s="164"/>
      <c r="T273" s="165"/>
      <c r="U273" s="161"/>
      <c r="V273" s="161"/>
      <c r="W273" s="161"/>
      <c r="X273" s="161"/>
      <c r="Y273" s="161"/>
      <c r="Z273" s="161"/>
      <c r="AA273" s="166"/>
      <c r="AT273" s="167" t="s">
        <v>194</v>
      </c>
      <c r="AU273" s="167" t="s">
        <v>80</v>
      </c>
      <c r="AV273" s="10" t="s">
        <v>114</v>
      </c>
      <c r="AW273" s="10" t="s">
        <v>30</v>
      </c>
      <c r="AX273" s="10" t="s">
        <v>72</v>
      </c>
      <c r="AY273" s="167" t="s">
        <v>187</v>
      </c>
    </row>
    <row r="274" spans="2:65" s="9" customFormat="1" ht="25.5" customHeight="1">
      <c r="B274" s="153"/>
      <c r="C274" s="154"/>
      <c r="D274" s="154"/>
      <c r="E274" s="155" t="s">
        <v>19</v>
      </c>
      <c r="F274" s="215" t="s">
        <v>710</v>
      </c>
      <c r="G274" s="216"/>
      <c r="H274" s="216"/>
      <c r="I274" s="216"/>
      <c r="J274" s="154"/>
      <c r="K274" s="155" t="s">
        <v>19</v>
      </c>
      <c r="L274" s="154"/>
      <c r="M274" s="154"/>
      <c r="N274" s="154"/>
      <c r="O274" s="154"/>
      <c r="P274" s="154"/>
      <c r="Q274" s="154"/>
      <c r="R274" s="156"/>
      <c r="T274" s="157"/>
      <c r="U274" s="154"/>
      <c r="V274" s="154"/>
      <c r="W274" s="154"/>
      <c r="X274" s="154"/>
      <c r="Y274" s="154"/>
      <c r="Z274" s="154"/>
      <c r="AA274" s="158"/>
      <c r="AT274" s="159" t="s">
        <v>194</v>
      </c>
      <c r="AU274" s="159" t="s">
        <v>80</v>
      </c>
      <c r="AV274" s="9" t="s">
        <v>80</v>
      </c>
      <c r="AW274" s="9" t="s">
        <v>30</v>
      </c>
      <c r="AX274" s="9" t="s">
        <v>72</v>
      </c>
      <c r="AY274" s="159" t="s">
        <v>187</v>
      </c>
    </row>
    <row r="275" spans="2:65" s="10" customFormat="1" ht="16.5" customHeight="1">
      <c r="B275" s="160"/>
      <c r="C275" s="161"/>
      <c r="D275" s="161"/>
      <c r="E275" s="162" t="s">
        <v>533</v>
      </c>
      <c r="F275" s="213" t="s">
        <v>711</v>
      </c>
      <c r="G275" s="214"/>
      <c r="H275" s="214"/>
      <c r="I275" s="214"/>
      <c r="J275" s="161"/>
      <c r="K275" s="163">
        <v>-99.4</v>
      </c>
      <c r="L275" s="161"/>
      <c r="M275" s="161"/>
      <c r="N275" s="161"/>
      <c r="O275" s="161"/>
      <c r="P275" s="161"/>
      <c r="Q275" s="161"/>
      <c r="R275" s="164"/>
      <c r="T275" s="165"/>
      <c r="U275" s="161"/>
      <c r="V275" s="161"/>
      <c r="W275" s="161"/>
      <c r="X275" s="161"/>
      <c r="Y275" s="161"/>
      <c r="Z275" s="161"/>
      <c r="AA275" s="166"/>
      <c r="AT275" s="167" t="s">
        <v>194</v>
      </c>
      <c r="AU275" s="167" t="s">
        <v>80</v>
      </c>
      <c r="AV275" s="10" t="s">
        <v>114</v>
      </c>
      <c r="AW275" s="10" t="s">
        <v>30</v>
      </c>
      <c r="AX275" s="10" t="s">
        <v>72</v>
      </c>
      <c r="AY275" s="167" t="s">
        <v>187</v>
      </c>
    </row>
    <row r="276" spans="2:65" s="10" customFormat="1" ht="16.5" customHeight="1">
      <c r="B276" s="160"/>
      <c r="C276" s="161"/>
      <c r="D276" s="161"/>
      <c r="E276" s="162" t="s">
        <v>712</v>
      </c>
      <c r="F276" s="213" t="s">
        <v>713</v>
      </c>
      <c r="G276" s="214"/>
      <c r="H276" s="214"/>
      <c r="I276" s="214"/>
      <c r="J276" s="161"/>
      <c r="K276" s="163">
        <v>2418.3000000000002</v>
      </c>
      <c r="L276" s="161"/>
      <c r="M276" s="161"/>
      <c r="N276" s="161"/>
      <c r="O276" s="161"/>
      <c r="P276" s="161"/>
      <c r="Q276" s="161"/>
      <c r="R276" s="164"/>
      <c r="T276" s="165"/>
      <c r="U276" s="161"/>
      <c r="V276" s="161"/>
      <c r="W276" s="161"/>
      <c r="X276" s="161"/>
      <c r="Y276" s="161"/>
      <c r="Z276" s="161"/>
      <c r="AA276" s="166"/>
      <c r="AT276" s="167" t="s">
        <v>194</v>
      </c>
      <c r="AU276" s="167" t="s">
        <v>80</v>
      </c>
      <c r="AV276" s="10" t="s">
        <v>114</v>
      </c>
      <c r="AW276" s="10" t="s">
        <v>30</v>
      </c>
      <c r="AX276" s="10" t="s">
        <v>80</v>
      </c>
      <c r="AY276" s="167" t="s">
        <v>187</v>
      </c>
    </row>
    <row r="277" spans="2:65" s="1" customFormat="1" ht="25.5" customHeight="1">
      <c r="B277" s="32"/>
      <c r="C277" s="145" t="s">
        <v>457</v>
      </c>
      <c r="D277" s="145" t="s">
        <v>188</v>
      </c>
      <c r="E277" s="146" t="s">
        <v>714</v>
      </c>
      <c r="F277" s="217" t="s">
        <v>715</v>
      </c>
      <c r="G277" s="217"/>
      <c r="H277" s="217"/>
      <c r="I277" s="217"/>
      <c r="J277" s="147" t="s">
        <v>215</v>
      </c>
      <c r="K277" s="148">
        <v>2499.04</v>
      </c>
      <c r="L277" s="218">
        <v>0</v>
      </c>
      <c r="M277" s="218"/>
      <c r="N277" s="218">
        <f>ROUND(L277*K277,2)</f>
        <v>0</v>
      </c>
      <c r="O277" s="218"/>
      <c r="P277" s="218"/>
      <c r="Q277" s="218"/>
      <c r="R277" s="34"/>
      <c r="T277" s="149" t="s">
        <v>19</v>
      </c>
      <c r="U277" s="41" t="s">
        <v>37</v>
      </c>
      <c r="V277" s="150">
        <v>0</v>
      </c>
      <c r="W277" s="150">
        <f>V277*K277</f>
        <v>0</v>
      </c>
      <c r="X277" s="150">
        <v>0</v>
      </c>
      <c r="Y277" s="150">
        <f>X277*K277</f>
        <v>0</v>
      </c>
      <c r="Z277" s="150">
        <v>0</v>
      </c>
      <c r="AA277" s="151">
        <f>Z277*K277</f>
        <v>0</v>
      </c>
      <c r="AR277" s="19" t="s">
        <v>186</v>
      </c>
      <c r="AT277" s="19" t="s">
        <v>188</v>
      </c>
      <c r="AU277" s="19" t="s">
        <v>80</v>
      </c>
      <c r="AY277" s="19" t="s">
        <v>187</v>
      </c>
      <c r="BE277" s="152">
        <f>IF(U277="základní",N277,0)</f>
        <v>0</v>
      </c>
      <c r="BF277" s="152">
        <f>IF(U277="snížená",N277,0)</f>
        <v>0</v>
      </c>
      <c r="BG277" s="152">
        <f>IF(U277="zákl. přenesená",N277,0)</f>
        <v>0</v>
      </c>
      <c r="BH277" s="152">
        <f>IF(U277="sníž. přenesená",N277,0)</f>
        <v>0</v>
      </c>
      <c r="BI277" s="152">
        <f>IF(U277="nulová",N277,0)</f>
        <v>0</v>
      </c>
      <c r="BJ277" s="19" t="s">
        <v>80</v>
      </c>
      <c r="BK277" s="152">
        <f>ROUND(L277*K277,2)</f>
        <v>0</v>
      </c>
      <c r="BL277" s="19" t="s">
        <v>186</v>
      </c>
      <c r="BM277" s="19" t="s">
        <v>716</v>
      </c>
    </row>
    <row r="278" spans="2:65" s="9" customFormat="1" ht="16.5" customHeight="1">
      <c r="B278" s="153"/>
      <c r="C278" s="154"/>
      <c r="D278" s="154"/>
      <c r="E278" s="155" t="s">
        <v>19</v>
      </c>
      <c r="F278" s="219" t="s">
        <v>717</v>
      </c>
      <c r="G278" s="220"/>
      <c r="H278" s="220"/>
      <c r="I278" s="220"/>
      <c r="J278" s="154"/>
      <c r="K278" s="155" t="s">
        <v>19</v>
      </c>
      <c r="L278" s="154"/>
      <c r="M278" s="154"/>
      <c r="N278" s="154"/>
      <c r="O278" s="154"/>
      <c r="P278" s="154"/>
      <c r="Q278" s="154"/>
      <c r="R278" s="156"/>
      <c r="T278" s="157"/>
      <c r="U278" s="154"/>
      <c r="V278" s="154"/>
      <c r="W278" s="154"/>
      <c r="X278" s="154"/>
      <c r="Y278" s="154"/>
      <c r="Z278" s="154"/>
      <c r="AA278" s="158"/>
      <c r="AT278" s="159" t="s">
        <v>194</v>
      </c>
      <c r="AU278" s="159" t="s">
        <v>80</v>
      </c>
      <c r="AV278" s="9" t="s">
        <v>80</v>
      </c>
      <c r="AW278" s="9" t="s">
        <v>30</v>
      </c>
      <c r="AX278" s="9" t="s">
        <v>72</v>
      </c>
      <c r="AY278" s="159" t="s">
        <v>187</v>
      </c>
    </row>
    <row r="279" spans="2:65" s="9" customFormat="1" ht="16.5" customHeight="1">
      <c r="B279" s="153"/>
      <c r="C279" s="154"/>
      <c r="D279" s="154"/>
      <c r="E279" s="155" t="s">
        <v>19</v>
      </c>
      <c r="F279" s="215" t="s">
        <v>570</v>
      </c>
      <c r="G279" s="216"/>
      <c r="H279" s="216"/>
      <c r="I279" s="216"/>
      <c r="J279" s="154"/>
      <c r="K279" s="155" t="s">
        <v>19</v>
      </c>
      <c r="L279" s="154"/>
      <c r="M279" s="154"/>
      <c r="N279" s="154"/>
      <c r="O279" s="154"/>
      <c r="P279" s="154"/>
      <c r="Q279" s="154"/>
      <c r="R279" s="156"/>
      <c r="T279" s="157"/>
      <c r="U279" s="154"/>
      <c r="V279" s="154"/>
      <c r="W279" s="154"/>
      <c r="X279" s="154"/>
      <c r="Y279" s="154"/>
      <c r="Z279" s="154"/>
      <c r="AA279" s="158"/>
      <c r="AT279" s="159" t="s">
        <v>194</v>
      </c>
      <c r="AU279" s="159" t="s">
        <v>80</v>
      </c>
      <c r="AV279" s="9" t="s">
        <v>80</v>
      </c>
      <c r="AW279" s="9" t="s">
        <v>30</v>
      </c>
      <c r="AX279" s="9" t="s">
        <v>72</v>
      </c>
      <c r="AY279" s="159" t="s">
        <v>187</v>
      </c>
    </row>
    <row r="280" spans="2:65" s="9" customFormat="1" ht="16.5" customHeight="1">
      <c r="B280" s="153"/>
      <c r="C280" s="154"/>
      <c r="D280" s="154"/>
      <c r="E280" s="155" t="s">
        <v>19</v>
      </c>
      <c r="F280" s="215" t="s">
        <v>218</v>
      </c>
      <c r="G280" s="216"/>
      <c r="H280" s="216"/>
      <c r="I280" s="216"/>
      <c r="J280" s="154"/>
      <c r="K280" s="155" t="s">
        <v>19</v>
      </c>
      <c r="L280" s="154"/>
      <c r="M280" s="154"/>
      <c r="N280" s="154"/>
      <c r="O280" s="154"/>
      <c r="P280" s="154"/>
      <c r="Q280" s="154"/>
      <c r="R280" s="156"/>
      <c r="T280" s="157"/>
      <c r="U280" s="154"/>
      <c r="V280" s="154"/>
      <c r="W280" s="154"/>
      <c r="X280" s="154"/>
      <c r="Y280" s="154"/>
      <c r="Z280" s="154"/>
      <c r="AA280" s="158"/>
      <c r="AT280" s="159" t="s">
        <v>194</v>
      </c>
      <c r="AU280" s="159" t="s">
        <v>80</v>
      </c>
      <c r="AV280" s="9" t="s">
        <v>80</v>
      </c>
      <c r="AW280" s="9" t="s">
        <v>30</v>
      </c>
      <c r="AX280" s="9" t="s">
        <v>72</v>
      </c>
      <c r="AY280" s="159" t="s">
        <v>187</v>
      </c>
    </row>
    <row r="281" spans="2:65" s="9" customFormat="1" ht="25.5" customHeight="1">
      <c r="B281" s="153"/>
      <c r="C281" s="154"/>
      <c r="D281" s="154"/>
      <c r="E281" s="155" t="s">
        <v>19</v>
      </c>
      <c r="F281" s="215" t="s">
        <v>718</v>
      </c>
      <c r="G281" s="216"/>
      <c r="H281" s="216"/>
      <c r="I281" s="216"/>
      <c r="J281" s="154"/>
      <c r="K281" s="155" t="s">
        <v>19</v>
      </c>
      <c r="L281" s="154"/>
      <c r="M281" s="154"/>
      <c r="N281" s="154"/>
      <c r="O281" s="154"/>
      <c r="P281" s="154"/>
      <c r="Q281" s="154"/>
      <c r="R281" s="156"/>
      <c r="T281" s="157"/>
      <c r="U281" s="154"/>
      <c r="V281" s="154"/>
      <c r="W281" s="154"/>
      <c r="X281" s="154"/>
      <c r="Y281" s="154"/>
      <c r="Z281" s="154"/>
      <c r="AA281" s="158"/>
      <c r="AT281" s="159" t="s">
        <v>194</v>
      </c>
      <c r="AU281" s="159" t="s">
        <v>80</v>
      </c>
      <c r="AV281" s="9" t="s">
        <v>80</v>
      </c>
      <c r="AW281" s="9" t="s">
        <v>30</v>
      </c>
      <c r="AX281" s="9" t="s">
        <v>72</v>
      </c>
      <c r="AY281" s="159" t="s">
        <v>187</v>
      </c>
    </row>
    <row r="282" spans="2:65" s="10" customFormat="1" ht="16.5" customHeight="1">
      <c r="B282" s="160"/>
      <c r="C282" s="161"/>
      <c r="D282" s="161"/>
      <c r="E282" s="162" t="s">
        <v>196</v>
      </c>
      <c r="F282" s="213" t="s">
        <v>719</v>
      </c>
      <c r="G282" s="214"/>
      <c r="H282" s="214"/>
      <c r="I282" s="214"/>
      <c r="J282" s="161"/>
      <c r="K282" s="163">
        <v>3160.9</v>
      </c>
      <c r="L282" s="161"/>
      <c r="M282" s="161"/>
      <c r="N282" s="161"/>
      <c r="O282" s="161"/>
      <c r="P282" s="161"/>
      <c r="Q282" s="161"/>
      <c r="R282" s="164"/>
      <c r="T282" s="165"/>
      <c r="U282" s="161"/>
      <c r="V282" s="161"/>
      <c r="W282" s="161"/>
      <c r="X282" s="161"/>
      <c r="Y282" s="161"/>
      <c r="Z282" s="161"/>
      <c r="AA282" s="166"/>
      <c r="AT282" s="167" t="s">
        <v>194</v>
      </c>
      <c r="AU282" s="167" t="s">
        <v>80</v>
      </c>
      <c r="AV282" s="10" t="s">
        <v>114</v>
      </c>
      <c r="AW282" s="10" t="s">
        <v>30</v>
      </c>
      <c r="AX282" s="10" t="s">
        <v>72</v>
      </c>
      <c r="AY282" s="167" t="s">
        <v>187</v>
      </c>
    </row>
    <row r="283" spans="2:65" s="9" customFormat="1" ht="16.5" customHeight="1">
      <c r="B283" s="153"/>
      <c r="C283" s="154"/>
      <c r="D283" s="154"/>
      <c r="E283" s="155" t="s">
        <v>19</v>
      </c>
      <c r="F283" s="215" t="s">
        <v>720</v>
      </c>
      <c r="G283" s="216"/>
      <c r="H283" s="216"/>
      <c r="I283" s="216"/>
      <c r="J283" s="154"/>
      <c r="K283" s="155" t="s">
        <v>19</v>
      </c>
      <c r="L283" s="154"/>
      <c r="M283" s="154"/>
      <c r="N283" s="154"/>
      <c r="O283" s="154"/>
      <c r="P283" s="154"/>
      <c r="Q283" s="154"/>
      <c r="R283" s="156"/>
      <c r="T283" s="157"/>
      <c r="U283" s="154"/>
      <c r="V283" s="154"/>
      <c r="W283" s="154"/>
      <c r="X283" s="154"/>
      <c r="Y283" s="154"/>
      <c r="Z283" s="154"/>
      <c r="AA283" s="158"/>
      <c r="AT283" s="159" t="s">
        <v>194</v>
      </c>
      <c r="AU283" s="159" t="s">
        <v>80</v>
      </c>
      <c r="AV283" s="9" t="s">
        <v>80</v>
      </c>
      <c r="AW283" s="9" t="s">
        <v>30</v>
      </c>
      <c r="AX283" s="9" t="s">
        <v>72</v>
      </c>
      <c r="AY283" s="159" t="s">
        <v>187</v>
      </c>
    </row>
    <row r="284" spans="2:65" s="10" customFormat="1" ht="16.5" customHeight="1">
      <c r="B284" s="160"/>
      <c r="C284" s="161"/>
      <c r="D284" s="161"/>
      <c r="E284" s="162" t="s">
        <v>197</v>
      </c>
      <c r="F284" s="213" t="s">
        <v>721</v>
      </c>
      <c r="G284" s="214"/>
      <c r="H284" s="214"/>
      <c r="I284" s="214"/>
      <c r="J284" s="161"/>
      <c r="K284" s="163">
        <v>-530.66</v>
      </c>
      <c r="L284" s="161"/>
      <c r="M284" s="161"/>
      <c r="N284" s="161"/>
      <c r="O284" s="161"/>
      <c r="P284" s="161"/>
      <c r="Q284" s="161"/>
      <c r="R284" s="164"/>
      <c r="T284" s="165"/>
      <c r="U284" s="161"/>
      <c r="V284" s="161"/>
      <c r="W284" s="161"/>
      <c r="X284" s="161"/>
      <c r="Y284" s="161"/>
      <c r="Z284" s="161"/>
      <c r="AA284" s="166"/>
      <c r="AT284" s="167" t="s">
        <v>194</v>
      </c>
      <c r="AU284" s="167" t="s">
        <v>80</v>
      </c>
      <c r="AV284" s="10" t="s">
        <v>114</v>
      </c>
      <c r="AW284" s="10" t="s">
        <v>30</v>
      </c>
      <c r="AX284" s="10" t="s">
        <v>72</v>
      </c>
      <c r="AY284" s="167" t="s">
        <v>187</v>
      </c>
    </row>
    <row r="285" spans="2:65" s="9" customFormat="1" ht="16.5" customHeight="1">
      <c r="B285" s="153"/>
      <c r="C285" s="154"/>
      <c r="D285" s="154"/>
      <c r="E285" s="155" t="s">
        <v>19</v>
      </c>
      <c r="F285" s="215" t="s">
        <v>722</v>
      </c>
      <c r="G285" s="216"/>
      <c r="H285" s="216"/>
      <c r="I285" s="216"/>
      <c r="J285" s="154"/>
      <c r="K285" s="155" t="s">
        <v>19</v>
      </c>
      <c r="L285" s="154"/>
      <c r="M285" s="154"/>
      <c r="N285" s="154"/>
      <c r="O285" s="154"/>
      <c r="P285" s="154"/>
      <c r="Q285" s="154"/>
      <c r="R285" s="156"/>
      <c r="T285" s="157"/>
      <c r="U285" s="154"/>
      <c r="V285" s="154"/>
      <c r="W285" s="154"/>
      <c r="X285" s="154"/>
      <c r="Y285" s="154"/>
      <c r="Z285" s="154"/>
      <c r="AA285" s="158"/>
      <c r="AT285" s="159" t="s">
        <v>194</v>
      </c>
      <c r="AU285" s="159" t="s">
        <v>80</v>
      </c>
      <c r="AV285" s="9" t="s">
        <v>80</v>
      </c>
      <c r="AW285" s="9" t="s">
        <v>30</v>
      </c>
      <c r="AX285" s="9" t="s">
        <v>72</v>
      </c>
      <c r="AY285" s="159" t="s">
        <v>187</v>
      </c>
    </row>
    <row r="286" spans="2:65" s="10" customFormat="1" ht="16.5" customHeight="1">
      <c r="B286" s="160"/>
      <c r="C286" s="161"/>
      <c r="D286" s="161"/>
      <c r="E286" s="162" t="s">
        <v>528</v>
      </c>
      <c r="F286" s="213" t="s">
        <v>723</v>
      </c>
      <c r="G286" s="214"/>
      <c r="H286" s="214"/>
      <c r="I286" s="214"/>
      <c r="J286" s="161"/>
      <c r="K286" s="163">
        <v>-131.19999999999999</v>
      </c>
      <c r="L286" s="161"/>
      <c r="M286" s="161"/>
      <c r="N286" s="161"/>
      <c r="O286" s="161"/>
      <c r="P286" s="161"/>
      <c r="Q286" s="161"/>
      <c r="R286" s="164"/>
      <c r="T286" s="165"/>
      <c r="U286" s="161"/>
      <c r="V286" s="161"/>
      <c r="W286" s="161"/>
      <c r="X286" s="161"/>
      <c r="Y286" s="161"/>
      <c r="Z286" s="161"/>
      <c r="AA286" s="166"/>
      <c r="AT286" s="167" t="s">
        <v>194</v>
      </c>
      <c r="AU286" s="167" t="s">
        <v>80</v>
      </c>
      <c r="AV286" s="10" t="s">
        <v>114</v>
      </c>
      <c r="AW286" s="10" t="s">
        <v>30</v>
      </c>
      <c r="AX286" s="10" t="s">
        <v>72</v>
      </c>
      <c r="AY286" s="167" t="s">
        <v>187</v>
      </c>
    </row>
    <row r="287" spans="2:65" s="10" customFormat="1" ht="16.5" customHeight="1">
      <c r="B287" s="160"/>
      <c r="C287" s="161"/>
      <c r="D287" s="161"/>
      <c r="E287" s="162" t="s">
        <v>724</v>
      </c>
      <c r="F287" s="213" t="s">
        <v>725</v>
      </c>
      <c r="G287" s="214"/>
      <c r="H287" s="214"/>
      <c r="I287" s="214"/>
      <c r="J287" s="161"/>
      <c r="K287" s="163">
        <v>2499.04</v>
      </c>
      <c r="L287" s="161"/>
      <c r="M287" s="161"/>
      <c r="N287" s="161"/>
      <c r="O287" s="161"/>
      <c r="P287" s="161"/>
      <c r="Q287" s="161"/>
      <c r="R287" s="164"/>
      <c r="T287" s="165"/>
      <c r="U287" s="161"/>
      <c r="V287" s="161"/>
      <c r="W287" s="161"/>
      <c r="X287" s="161"/>
      <c r="Y287" s="161"/>
      <c r="Z287" s="161"/>
      <c r="AA287" s="166"/>
      <c r="AT287" s="167" t="s">
        <v>194</v>
      </c>
      <c r="AU287" s="167" t="s">
        <v>80</v>
      </c>
      <c r="AV287" s="10" t="s">
        <v>114</v>
      </c>
      <c r="AW287" s="10" t="s">
        <v>30</v>
      </c>
      <c r="AX287" s="10" t="s">
        <v>80</v>
      </c>
      <c r="AY287" s="167" t="s">
        <v>187</v>
      </c>
    </row>
    <row r="288" spans="2:65" s="1" customFormat="1" ht="25.5" customHeight="1">
      <c r="B288" s="32"/>
      <c r="C288" s="145" t="s">
        <v>333</v>
      </c>
      <c r="D288" s="145" t="s">
        <v>188</v>
      </c>
      <c r="E288" s="146" t="s">
        <v>726</v>
      </c>
      <c r="F288" s="217" t="s">
        <v>727</v>
      </c>
      <c r="G288" s="217"/>
      <c r="H288" s="217"/>
      <c r="I288" s="217"/>
      <c r="J288" s="147" t="s">
        <v>215</v>
      </c>
      <c r="K288" s="148">
        <v>1011.5</v>
      </c>
      <c r="L288" s="218">
        <v>0</v>
      </c>
      <c r="M288" s="218"/>
      <c r="N288" s="218">
        <f>ROUND(L288*K288,2)</f>
        <v>0</v>
      </c>
      <c r="O288" s="218"/>
      <c r="P288" s="218"/>
      <c r="Q288" s="218"/>
      <c r="R288" s="34"/>
      <c r="T288" s="149" t="s">
        <v>19</v>
      </c>
      <c r="U288" s="41" t="s">
        <v>37</v>
      </c>
      <c r="V288" s="150">
        <v>0</v>
      </c>
      <c r="W288" s="150">
        <f>V288*K288</f>
        <v>0</v>
      </c>
      <c r="X288" s="150">
        <v>0</v>
      </c>
      <c r="Y288" s="150">
        <f>X288*K288</f>
        <v>0</v>
      </c>
      <c r="Z288" s="150">
        <v>0</v>
      </c>
      <c r="AA288" s="151">
        <f>Z288*K288</f>
        <v>0</v>
      </c>
      <c r="AR288" s="19" t="s">
        <v>186</v>
      </c>
      <c r="AT288" s="19" t="s">
        <v>188</v>
      </c>
      <c r="AU288" s="19" t="s">
        <v>80</v>
      </c>
      <c r="AY288" s="19" t="s">
        <v>187</v>
      </c>
      <c r="BE288" s="152">
        <f>IF(U288="základní",N288,0)</f>
        <v>0</v>
      </c>
      <c r="BF288" s="152">
        <f>IF(U288="snížená",N288,0)</f>
        <v>0</v>
      </c>
      <c r="BG288" s="152">
        <f>IF(U288="zákl. přenesená",N288,0)</f>
        <v>0</v>
      </c>
      <c r="BH288" s="152">
        <f>IF(U288="sníž. přenesená",N288,0)</f>
        <v>0</v>
      </c>
      <c r="BI288" s="152">
        <f>IF(U288="nulová",N288,0)</f>
        <v>0</v>
      </c>
      <c r="BJ288" s="19" t="s">
        <v>80</v>
      </c>
      <c r="BK288" s="152">
        <f>ROUND(L288*K288,2)</f>
        <v>0</v>
      </c>
      <c r="BL288" s="19" t="s">
        <v>186</v>
      </c>
      <c r="BM288" s="19" t="s">
        <v>728</v>
      </c>
    </row>
    <row r="289" spans="2:65" s="9" customFormat="1" ht="25.5" customHeight="1">
      <c r="B289" s="153"/>
      <c r="C289" s="154"/>
      <c r="D289" s="154"/>
      <c r="E289" s="155" t="s">
        <v>19</v>
      </c>
      <c r="F289" s="219" t="s">
        <v>729</v>
      </c>
      <c r="G289" s="220"/>
      <c r="H289" s="220"/>
      <c r="I289" s="220"/>
      <c r="J289" s="154"/>
      <c r="K289" s="155" t="s">
        <v>19</v>
      </c>
      <c r="L289" s="154"/>
      <c r="M289" s="154"/>
      <c r="N289" s="154"/>
      <c r="O289" s="154"/>
      <c r="P289" s="154"/>
      <c r="Q289" s="154"/>
      <c r="R289" s="156"/>
      <c r="T289" s="157"/>
      <c r="U289" s="154"/>
      <c r="V289" s="154"/>
      <c r="W289" s="154"/>
      <c r="X289" s="154"/>
      <c r="Y289" s="154"/>
      <c r="Z289" s="154"/>
      <c r="AA289" s="158"/>
      <c r="AT289" s="159" t="s">
        <v>194</v>
      </c>
      <c r="AU289" s="159" t="s">
        <v>80</v>
      </c>
      <c r="AV289" s="9" t="s">
        <v>80</v>
      </c>
      <c r="AW289" s="9" t="s">
        <v>30</v>
      </c>
      <c r="AX289" s="9" t="s">
        <v>72</v>
      </c>
      <c r="AY289" s="159" t="s">
        <v>187</v>
      </c>
    </row>
    <row r="290" spans="2:65" s="9" customFormat="1" ht="16.5" customHeight="1">
      <c r="B290" s="153"/>
      <c r="C290" s="154"/>
      <c r="D290" s="154"/>
      <c r="E290" s="155" t="s">
        <v>19</v>
      </c>
      <c r="F290" s="215" t="s">
        <v>570</v>
      </c>
      <c r="G290" s="216"/>
      <c r="H290" s="216"/>
      <c r="I290" s="216"/>
      <c r="J290" s="154"/>
      <c r="K290" s="155" t="s">
        <v>19</v>
      </c>
      <c r="L290" s="154"/>
      <c r="M290" s="154"/>
      <c r="N290" s="154"/>
      <c r="O290" s="154"/>
      <c r="P290" s="154"/>
      <c r="Q290" s="154"/>
      <c r="R290" s="156"/>
      <c r="T290" s="157"/>
      <c r="U290" s="154"/>
      <c r="V290" s="154"/>
      <c r="W290" s="154"/>
      <c r="X290" s="154"/>
      <c r="Y290" s="154"/>
      <c r="Z290" s="154"/>
      <c r="AA290" s="158"/>
      <c r="AT290" s="159" t="s">
        <v>194</v>
      </c>
      <c r="AU290" s="159" t="s">
        <v>80</v>
      </c>
      <c r="AV290" s="9" t="s">
        <v>80</v>
      </c>
      <c r="AW290" s="9" t="s">
        <v>30</v>
      </c>
      <c r="AX290" s="9" t="s">
        <v>72</v>
      </c>
      <c r="AY290" s="159" t="s">
        <v>187</v>
      </c>
    </row>
    <row r="291" spans="2:65" s="9" customFormat="1" ht="16.5" customHeight="1">
      <c r="B291" s="153"/>
      <c r="C291" s="154"/>
      <c r="D291" s="154"/>
      <c r="E291" s="155" t="s">
        <v>19</v>
      </c>
      <c r="F291" s="215" t="s">
        <v>218</v>
      </c>
      <c r="G291" s="216"/>
      <c r="H291" s="216"/>
      <c r="I291" s="216"/>
      <c r="J291" s="154"/>
      <c r="K291" s="155" t="s">
        <v>19</v>
      </c>
      <c r="L291" s="154"/>
      <c r="M291" s="154"/>
      <c r="N291" s="154"/>
      <c r="O291" s="154"/>
      <c r="P291" s="154"/>
      <c r="Q291" s="154"/>
      <c r="R291" s="156"/>
      <c r="T291" s="157"/>
      <c r="U291" s="154"/>
      <c r="V291" s="154"/>
      <c r="W291" s="154"/>
      <c r="X291" s="154"/>
      <c r="Y291" s="154"/>
      <c r="Z291" s="154"/>
      <c r="AA291" s="158"/>
      <c r="AT291" s="159" t="s">
        <v>194</v>
      </c>
      <c r="AU291" s="159" t="s">
        <v>80</v>
      </c>
      <c r="AV291" s="9" t="s">
        <v>80</v>
      </c>
      <c r="AW291" s="9" t="s">
        <v>30</v>
      </c>
      <c r="AX291" s="9" t="s">
        <v>72</v>
      </c>
      <c r="AY291" s="159" t="s">
        <v>187</v>
      </c>
    </row>
    <row r="292" spans="2:65" s="9" customFormat="1" ht="16.5" customHeight="1">
      <c r="B292" s="153"/>
      <c r="C292" s="154"/>
      <c r="D292" s="154"/>
      <c r="E292" s="155" t="s">
        <v>19</v>
      </c>
      <c r="F292" s="215" t="s">
        <v>656</v>
      </c>
      <c r="G292" s="216"/>
      <c r="H292" s="216"/>
      <c r="I292" s="216"/>
      <c r="J292" s="154"/>
      <c r="K292" s="155" t="s">
        <v>19</v>
      </c>
      <c r="L292" s="154"/>
      <c r="M292" s="154"/>
      <c r="N292" s="154"/>
      <c r="O292" s="154"/>
      <c r="P292" s="154"/>
      <c r="Q292" s="154"/>
      <c r="R292" s="156"/>
      <c r="T292" s="157"/>
      <c r="U292" s="154"/>
      <c r="V292" s="154"/>
      <c r="W292" s="154"/>
      <c r="X292" s="154"/>
      <c r="Y292" s="154"/>
      <c r="Z292" s="154"/>
      <c r="AA292" s="158"/>
      <c r="AT292" s="159" t="s">
        <v>194</v>
      </c>
      <c r="AU292" s="159" t="s">
        <v>80</v>
      </c>
      <c r="AV292" s="9" t="s">
        <v>80</v>
      </c>
      <c r="AW292" s="9" t="s">
        <v>30</v>
      </c>
      <c r="AX292" s="9" t="s">
        <v>72</v>
      </c>
      <c r="AY292" s="159" t="s">
        <v>187</v>
      </c>
    </row>
    <row r="293" spans="2:65" s="10" customFormat="1" ht="16.5" customHeight="1">
      <c r="B293" s="160"/>
      <c r="C293" s="161"/>
      <c r="D293" s="161"/>
      <c r="E293" s="162" t="s">
        <v>416</v>
      </c>
      <c r="F293" s="213" t="s">
        <v>662</v>
      </c>
      <c r="G293" s="214"/>
      <c r="H293" s="214"/>
      <c r="I293" s="214"/>
      <c r="J293" s="161"/>
      <c r="K293" s="163">
        <v>1011.5</v>
      </c>
      <c r="L293" s="161"/>
      <c r="M293" s="161"/>
      <c r="N293" s="161"/>
      <c r="O293" s="161"/>
      <c r="P293" s="161"/>
      <c r="Q293" s="161"/>
      <c r="R293" s="164"/>
      <c r="T293" s="165"/>
      <c r="U293" s="161"/>
      <c r="V293" s="161"/>
      <c r="W293" s="161"/>
      <c r="X293" s="161"/>
      <c r="Y293" s="161"/>
      <c r="Z293" s="161"/>
      <c r="AA293" s="166"/>
      <c r="AT293" s="167" t="s">
        <v>194</v>
      </c>
      <c r="AU293" s="167" t="s">
        <v>80</v>
      </c>
      <c r="AV293" s="10" t="s">
        <v>114</v>
      </c>
      <c r="AW293" s="10" t="s">
        <v>30</v>
      </c>
      <c r="AX293" s="10" t="s">
        <v>72</v>
      </c>
      <c r="AY293" s="167" t="s">
        <v>187</v>
      </c>
    </row>
    <row r="294" spans="2:65" s="10" customFormat="1" ht="16.5" customHeight="1">
      <c r="B294" s="160"/>
      <c r="C294" s="161"/>
      <c r="D294" s="161"/>
      <c r="E294" s="162" t="s">
        <v>141</v>
      </c>
      <c r="F294" s="213" t="s">
        <v>730</v>
      </c>
      <c r="G294" s="214"/>
      <c r="H294" s="214"/>
      <c r="I294" s="214"/>
      <c r="J294" s="161"/>
      <c r="K294" s="163">
        <v>1011.5</v>
      </c>
      <c r="L294" s="161"/>
      <c r="M294" s="161"/>
      <c r="N294" s="161"/>
      <c r="O294" s="161"/>
      <c r="P294" s="161"/>
      <c r="Q294" s="161"/>
      <c r="R294" s="164"/>
      <c r="T294" s="165"/>
      <c r="U294" s="161"/>
      <c r="V294" s="161"/>
      <c r="W294" s="161"/>
      <c r="X294" s="161"/>
      <c r="Y294" s="161"/>
      <c r="Z294" s="161"/>
      <c r="AA294" s="166"/>
      <c r="AT294" s="167" t="s">
        <v>194</v>
      </c>
      <c r="AU294" s="167" t="s">
        <v>80</v>
      </c>
      <c r="AV294" s="10" t="s">
        <v>114</v>
      </c>
      <c r="AW294" s="10" t="s">
        <v>30</v>
      </c>
      <c r="AX294" s="10" t="s">
        <v>80</v>
      </c>
      <c r="AY294" s="167" t="s">
        <v>187</v>
      </c>
    </row>
    <row r="295" spans="2:65" s="1" customFormat="1" ht="25.5" customHeight="1">
      <c r="B295" s="32"/>
      <c r="C295" s="145" t="s">
        <v>343</v>
      </c>
      <c r="D295" s="145" t="s">
        <v>188</v>
      </c>
      <c r="E295" s="146" t="s">
        <v>731</v>
      </c>
      <c r="F295" s="217" t="s">
        <v>732</v>
      </c>
      <c r="G295" s="217"/>
      <c r="H295" s="217"/>
      <c r="I295" s="217"/>
      <c r="J295" s="147" t="s">
        <v>215</v>
      </c>
      <c r="K295" s="148">
        <v>85.61</v>
      </c>
      <c r="L295" s="218">
        <v>0</v>
      </c>
      <c r="M295" s="218"/>
      <c r="N295" s="218">
        <f>ROUND(L295*K295,2)</f>
        <v>0</v>
      </c>
      <c r="O295" s="218"/>
      <c r="P295" s="218"/>
      <c r="Q295" s="218"/>
      <c r="R295" s="34"/>
      <c r="T295" s="149" t="s">
        <v>19</v>
      </c>
      <c r="U295" s="41" t="s">
        <v>37</v>
      </c>
      <c r="V295" s="150">
        <v>0</v>
      </c>
      <c r="W295" s="150">
        <f>V295*K295</f>
        <v>0</v>
      </c>
      <c r="X295" s="150">
        <v>0</v>
      </c>
      <c r="Y295" s="150">
        <f>X295*K295</f>
        <v>0</v>
      </c>
      <c r="Z295" s="150">
        <v>0</v>
      </c>
      <c r="AA295" s="151">
        <f>Z295*K295</f>
        <v>0</v>
      </c>
      <c r="AR295" s="19" t="s">
        <v>186</v>
      </c>
      <c r="AT295" s="19" t="s">
        <v>188</v>
      </c>
      <c r="AU295" s="19" t="s">
        <v>80</v>
      </c>
      <c r="AY295" s="19" t="s">
        <v>187</v>
      </c>
      <c r="BE295" s="152">
        <f>IF(U295="základní",N295,0)</f>
        <v>0</v>
      </c>
      <c r="BF295" s="152">
        <f>IF(U295="snížená",N295,0)</f>
        <v>0</v>
      </c>
      <c r="BG295" s="152">
        <f>IF(U295="zákl. přenesená",N295,0)</f>
        <v>0</v>
      </c>
      <c r="BH295" s="152">
        <f>IF(U295="sníž. přenesená",N295,0)</f>
        <v>0</v>
      </c>
      <c r="BI295" s="152">
        <f>IF(U295="nulová",N295,0)</f>
        <v>0</v>
      </c>
      <c r="BJ295" s="19" t="s">
        <v>80</v>
      </c>
      <c r="BK295" s="152">
        <f>ROUND(L295*K295,2)</f>
        <v>0</v>
      </c>
      <c r="BL295" s="19" t="s">
        <v>186</v>
      </c>
      <c r="BM295" s="19" t="s">
        <v>733</v>
      </c>
    </row>
    <row r="296" spans="2:65" s="9" customFormat="1" ht="38.25" customHeight="1">
      <c r="B296" s="153"/>
      <c r="C296" s="154"/>
      <c r="D296" s="154"/>
      <c r="E296" s="155" t="s">
        <v>19</v>
      </c>
      <c r="F296" s="219" t="s">
        <v>734</v>
      </c>
      <c r="G296" s="220"/>
      <c r="H296" s="220"/>
      <c r="I296" s="220"/>
      <c r="J296" s="154"/>
      <c r="K296" s="155" t="s">
        <v>19</v>
      </c>
      <c r="L296" s="154"/>
      <c r="M296" s="154"/>
      <c r="N296" s="154"/>
      <c r="O296" s="154"/>
      <c r="P296" s="154"/>
      <c r="Q296" s="154"/>
      <c r="R296" s="156"/>
      <c r="T296" s="157"/>
      <c r="U296" s="154"/>
      <c r="V296" s="154"/>
      <c r="W296" s="154"/>
      <c r="X296" s="154"/>
      <c r="Y296" s="154"/>
      <c r="Z296" s="154"/>
      <c r="AA296" s="158"/>
      <c r="AT296" s="159" t="s">
        <v>194</v>
      </c>
      <c r="AU296" s="159" t="s">
        <v>80</v>
      </c>
      <c r="AV296" s="9" t="s">
        <v>80</v>
      </c>
      <c r="AW296" s="9" t="s">
        <v>30</v>
      </c>
      <c r="AX296" s="9" t="s">
        <v>72</v>
      </c>
      <c r="AY296" s="159" t="s">
        <v>187</v>
      </c>
    </row>
    <row r="297" spans="2:65" s="9" customFormat="1" ht="16.5" customHeight="1">
      <c r="B297" s="153"/>
      <c r="C297" s="154"/>
      <c r="D297" s="154"/>
      <c r="E297" s="155" t="s">
        <v>19</v>
      </c>
      <c r="F297" s="215" t="s">
        <v>570</v>
      </c>
      <c r="G297" s="216"/>
      <c r="H297" s="216"/>
      <c r="I297" s="216"/>
      <c r="J297" s="154"/>
      <c r="K297" s="155" t="s">
        <v>19</v>
      </c>
      <c r="L297" s="154"/>
      <c r="M297" s="154"/>
      <c r="N297" s="154"/>
      <c r="O297" s="154"/>
      <c r="P297" s="154"/>
      <c r="Q297" s="154"/>
      <c r="R297" s="156"/>
      <c r="T297" s="157"/>
      <c r="U297" s="154"/>
      <c r="V297" s="154"/>
      <c r="W297" s="154"/>
      <c r="X297" s="154"/>
      <c r="Y297" s="154"/>
      <c r="Z297" s="154"/>
      <c r="AA297" s="158"/>
      <c r="AT297" s="159" t="s">
        <v>194</v>
      </c>
      <c r="AU297" s="159" t="s">
        <v>80</v>
      </c>
      <c r="AV297" s="9" t="s">
        <v>80</v>
      </c>
      <c r="AW297" s="9" t="s">
        <v>30</v>
      </c>
      <c r="AX297" s="9" t="s">
        <v>72</v>
      </c>
      <c r="AY297" s="159" t="s">
        <v>187</v>
      </c>
    </row>
    <row r="298" spans="2:65" s="9" customFormat="1" ht="16.5" customHeight="1">
      <c r="B298" s="153"/>
      <c r="C298" s="154"/>
      <c r="D298" s="154"/>
      <c r="E298" s="155" t="s">
        <v>19</v>
      </c>
      <c r="F298" s="215" t="s">
        <v>218</v>
      </c>
      <c r="G298" s="216"/>
      <c r="H298" s="216"/>
      <c r="I298" s="216"/>
      <c r="J298" s="154"/>
      <c r="K298" s="155" t="s">
        <v>19</v>
      </c>
      <c r="L298" s="154"/>
      <c r="M298" s="154"/>
      <c r="N298" s="154"/>
      <c r="O298" s="154"/>
      <c r="P298" s="154"/>
      <c r="Q298" s="154"/>
      <c r="R298" s="156"/>
      <c r="T298" s="157"/>
      <c r="U298" s="154"/>
      <c r="V298" s="154"/>
      <c r="W298" s="154"/>
      <c r="X298" s="154"/>
      <c r="Y298" s="154"/>
      <c r="Z298" s="154"/>
      <c r="AA298" s="158"/>
      <c r="AT298" s="159" t="s">
        <v>194</v>
      </c>
      <c r="AU298" s="159" t="s">
        <v>80</v>
      </c>
      <c r="AV298" s="9" t="s">
        <v>80</v>
      </c>
      <c r="AW298" s="9" t="s">
        <v>30</v>
      </c>
      <c r="AX298" s="9" t="s">
        <v>72</v>
      </c>
      <c r="AY298" s="159" t="s">
        <v>187</v>
      </c>
    </row>
    <row r="299" spans="2:65" s="9" customFormat="1" ht="16.5" customHeight="1">
      <c r="B299" s="153"/>
      <c r="C299" s="154"/>
      <c r="D299" s="154"/>
      <c r="E299" s="155" t="s">
        <v>19</v>
      </c>
      <c r="F299" s="215" t="s">
        <v>735</v>
      </c>
      <c r="G299" s="216"/>
      <c r="H299" s="216"/>
      <c r="I299" s="216"/>
      <c r="J299" s="154"/>
      <c r="K299" s="155" t="s">
        <v>19</v>
      </c>
      <c r="L299" s="154"/>
      <c r="M299" s="154"/>
      <c r="N299" s="154"/>
      <c r="O299" s="154"/>
      <c r="P299" s="154"/>
      <c r="Q299" s="154"/>
      <c r="R299" s="156"/>
      <c r="T299" s="157"/>
      <c r="U299" s="154"/>
      <c r="V299" s="154"/>
      <c r="W299" s="154"/>
      <c r="X299" s="154"/>
      <c r="Y299" s="154"/>
      <c r="Z299" s="154"/>
      <c r="AA299" s="158"/>
      <c r="AT299" s="159" t="s">
        <v>194</v>
      </c>
      <c r="AU299" s="159" t="s">
        <v>80</v>
      </c>
      <c r="AV299" s="9" t="s">
        <v>80</v>
      </c>
      <c r="AW299" s="9" t="s">
        <v>30</v>
      </c>
      <c r="AX299" s="9" t="s">
        <v>72</v>
      </c>
      <c r="AY299" s="159" t="s">
        <v>187</v>
      </c>
    </row>
    <row r="300" spans="2:65" s="9" customFormat="1" ht="16.5" customHeight="1">
      <c r="B300" s="153"/>
      <c r="C300" s="154"/>
      <c r="D300" s="154"/>
      <c r="E300" s="155" t="s">
        <v>19</v>
      </c>
      <c r="F300" s="215" t="s">
        <v>641</v>
      </c>
      <c r="G300" s="216"/>
      <c r="H300" s="216"/>
      <c r="I300" s="216"/>
      <c r="J300" s="154"/>
      <c r="K300" s="155" t="s">
        <v>19</v>
      </c>
      <c r="L300" s="154"/>
      <c r="M300" s="154"/>
      <c r="N300" s="154"/>
      <c r="O300" s="154"/>
      <c r="P300" s="154"/>
      <c r="Q300" s="154"/>
      <c r="R300" s="156"/>
      <c r="T300" s="157"/>
      <c r="U300" s="154"/>
      <c r="V300" s="154"/>
      <c r="W300" s="154"/>
      <c r="X300" s="154"/>
      <c r="Y300" s="154"/>
      <c r="Z300" s="154"/>
      <c r="AA300" s="158"/>
      <c r="AT300" s="159" t="s">
        <v>194</v>
      </c>
      <c r="AU300" s="159" t="s">
        <v>80</v>
      </c>
      <c r="AV300" s="9" t="s">
        <v>80</v>
      </c>
      <c r="AW300" s="9" t="s">
        <v>30</v>
      </c>
      <c r="AX300" s="9" t="s">
        <v>72</v>
      </c>
      <c r="AY300" s="159" t="s">
        <v>187</v>
      </c>
    </row>
    <row r="301" spans="2:65" s="10" customFormat="1" ht="16.5" customHeight="1">
      <c r="B301" s="160"/>
      <c r="C301" s="161"/>
      <c r="D301" s="161"/>
      <c r="E301" s="162" t="s">
        <v>407</v>
      </c>
      <c r="F301" s="213" t="s">
        <v>736</v>
      </c>
      <c r="G301" s="214"/>
      <c r="H301" s="214"/>
      <c r="I301" s="214"/>
      <c r="J301" s="161"/>
      <c r="K301" s="163">
        <v>48.11</v>
      </c>
      <c r="L301" s="161"/>
      <c r="M301" s="161"/>
      <c r="N301" s="161"/>
      <c r="O301" s="161"/>
      <c r="P301" s="161"/>
      <c r="Q301" s="161"/>
      <c r="R301" s="164"/>
      <c r="T301" s="165"/>
      <c r="U301" s="161"/>
      <c r="V301" s="161"/>
      <c r="W301" s="161"/>
      <c r="X301" s="161"/>
      <c r="Y301" s="161"/>
      <c r="Z301" s="161"/>
      <c r="AA301" s="166"/>
      <c r="AT301" s="167" t="s">
        <v>194</v>
      </c>
      <c r="AU301" s="167" t="s">
        <v>80</v>
      </c>
      <c r="AV301" s="10" t="s">
        <v>114</v>
      </c>
      <c r="AW301" s="10" t="s">
        <v>30</v>
      </c>
      <c r="AX301" s="10" t="s">
        <v>72</v>
      </c>
      <c r="AY301" s="167" t="s">
        <v>187</v>
      </c>
    </row>
    <row r="302" spans="2:65" s="9" customFormat="1" ht="16.5" customHeight="1">
      <c r="B302" s="153"/>
      <c r="C302" s="154"/>
      <c r="D302" s="154"/>
      <c r="E302" s="155" t="s">
        <v>19</v>
      </c>
      <c r="F302" s="215" t="s">
        <v>643</v>
      </c>
      <c r="G302" s="216"/>
      <c r="H302" s="216"/>
      <c r="I302" s="216"/>
      <c r="J302" s="154"/>
      <c r="K302" s="155" t="s">
        <v>19</v>
      </c>
      <c r="L302" s="154"/>
      <c r="M302" s="154"/>
      <c r="N302" s="154"/>
      <c r="O302" s="154"/>
      <c r="P302" s="154"/>
      <c r="Q302" s="154"/>
      <c r="R302" s="156"/>
      <c r="T302" s="157"/>
      <c r="U302" s="154"/>
      <c r="V302" s="154"/>
      <c r="W302" s="154"/>
      <c r="X302" s="154"/>
      <c r="Y302" s="154"/>
      <c r="Z302" s="154"/>
      <c r="AA302" s="158"/>
      <c r="AT302" s="159" t="s">
        <v>194</v>
      </c>
      <c r="AU302" s="159" t="s">
        <v>80</v>
      </c>
      <c r="AV302" s="9" t="s">
        <v>80</v>
      </c>
      <c r="AW302" s="9" t="s">
        <v>30</v>
      </c>
      <c r="AX302" s="9" t="s">
        <v>72</v>
      </c>
      <c r="AY302" s="159" t="s">
        <v>187</v>
      </c>
    </row>
    <row r="303" spans="2:65" s="10" customFormat="1" ht="16.5" customHeight="1">
      <c r="B303" s="160"/>
      <c r="C303" s="161"/>
      <c r="D303" s="161"/>
      <c r="E303" s="162" t="s">
        <v>408</v>
      </c>
      <c r="F303" s="213" t="s">
        <v>737</v>
      </c>
      <c r="G303" s="214"/>
      <c r="H303" s="214"/>
      <c r="I303" s="214"/>
      <c r="J303" s="161"/>
      <c r="K303" s="163">
        <v>37.5</v>
      </c>
      <c r="L303" s="161"/>
      <c r="M303" s="161"/>
      <c r="N303" s="161"/>
      <c r="O303" s="161"/>
      <c r="P303" s="161"/>
      <c r="Q303" s="161"/>
      <c r="R303" s="164"/>
      <c r="T303" s="165"/>
      <c r="U303" s="161"/>
      <c r="V303" s="161"/>
      <c r="W303" s="161"/>
      <c r="X303" s="161"/>
      <c r="Y303" s="161"/>
      <c r="Z303" s="161"/>
      <c r="AA303" s="166"/>
      <c r="AT303" s="167" t="s">
        <v>194</v>
      </c>
      <c r="AU303" s="167" t="s">
        <v>80</v>
      </c>
      <c r="AV303" s="10" t="s">
        <v>114</v>
      </c>
      <c r="AW303" s="10" t="s">
        <v>30</v>
      </c>
      <c r="AX303" s="10" t="s">
        <v>72</v>
      </c>
      <c r="AY303" s="167" t="s">
        <v>187</v>
      </c>
    </row>
    <row r="304" spans="2:65" s="10" customFormat="1" ht="16.5" customHeight="1">
      <c r="B304" s="160"/>
      <c r="C304" s="161"/>
      <c r="D304" s="161"/>
      <c r="E304" s="162" t="s">
        <v>738</v>
      </c>
      <c r="F304" s="213" t="s">
        <v>739</v>
      </c>
      <c r="G304" s="214"/>
      <c r="H304" s="214"/>
      <c r="I304" s="214"/>
      <c r="J304" s="161"/>
      <c r="K304" s="163">
        <v>85.61</v>
      </c>
      <c r="L304" s="161"/>
      <c r="M304" s="161"/>
      <c r="N304" s="161"/>
      <c r="O304" s="161"/>
      <c r="P304" s="161"/>
      <c r="Q304" s="161"/>
      <c r="R304" s="164"/>
      <c r="T304" s="165"/>
      <c r="U304" s="161"/>
      <c r="V304" s="161"/>
      <c r="W304" s="161"/>
      <c r="X304" s="161"/>
      <c r="Y304" s="161"/>
      <c r="Z304" s="161"/>
      <c r="AA304" s="166"/>
      <c r="AT304" s="167" t="s">
        <v>194</v>
      </c>
      <c r="AU304" s="167" t="s">
        <v>80</v>
      </c>
      <c r="AV304" s="10" t="s">
        <v>114</v>
      </c>
      <c r="AW304" s="10" t="s">
        <v>30</v>
      </c>
      <c r="AX304" s="10" t="s">
        <v>80</v>
      </c>
      <c r="AY304" s="167" t="s">
        <v>187</v>
      </c>
    </row>
    <row r="305" spans="2:65" s="1" customFormat="1" ht="25.5" customHeight="1">
      <c r="B305" s="32"/>
      <c r="C305" s="145" t="s">
        <v>351</v>
      </c>
      <c r="D305" s="145" t="s">
        <v>188</v>
      </c>
      <c r="E305" s="146" t="s">
        <v>740</v>
      </c>
      <c r="F305" s="217" t="s">
        <v>741</v>
      </c>
      <c r="G305" s="217"/>
      <c r="H305" s="217"/>
      <c r="I305" s="217"/>
      <c r="J305" s="147" t="s">
        <v>215</v>
      </c>
      <c r="K305" s="148">
        <v>126.4</v>
      </c>
      <c r="L305" s="218">
        <v>0</v>
      </c>
      <c r="M305" s="218"/>
      <c r="N305" s="218">
        <f>ROUND(L305*K305,2)</f>
        <v>0</v>
      </c>
      <c r="O305" s="218"/>
      <c r="P305" s="218"/>
      <c r="Q305" s="218"/>
      <c r="R305" s="34"/>
      <c r="T305" s="149" t="s">
        <v>19</v>
      </c>
      <c r="U305" s="41" t="s">
        <v>37</v>
      </c>
      <c r="V305" s="150">
        <v>0</v>
      </c>
      <c r="W305" s="150">
        <f>V305*K305</f>
        <v>0</v>
      </c>
      <c r="X305" s="150">
        <v>0</v>
      </c>
      <c r="Y305" s="150">
        <f>X305*K305</f>
        <v>0</v>
      </c>
      <c r="Z305" s="150">
        <v>0</v>
      </c>
      <c r="AA305" s="151">
        <f>Z305*K305</f>
        <v>0</v>
      </c>
      <c r="AR305" s="19" t="s">
        <v>186</v>
      </c>
      <c r="AT305" s="19" t="s">
        <v>188</v>
      </c>
      <c r="AU305" s="19" t="s">
        <v>80</v>
      </c>
      <c r="AY305" s="19" t="s">
        <v>187</v>
      </c>
      <c r="BE305" s="152">
        <f>IF(U305="základní",N305,0)</f>
        <v>0</v>
      </c>
      <c r="BF305" s="152">
        <f>IF(U305="snížená",N305,0)</f>
        <v>0</v>
      </c>
      <c r="BG305" s="152">
        <f>IF(U305="zákl. přenesená",N305,0)</f>
        <v>0</v>
      </c>
      <c r="BH305" s="152">
        <f>IF(U305="sníž. přenesená",N305,0)</f>
        <v>0</v>
      </c>
      <c r="BI305" s="152">
        <f>IF(U305="nulová",N305,0)</f>
        <v>0</v>
      </c>
      <c r="BJ305" s="19" t="s">
        <v>80</v>
      </c>
      <c r="BK305" s="152">
        <f>ROUND(L305*K305,2)</f>
        <v>0</v>
      </c>
      <c r="BL305" s="19" t="s">
        <v>186</v>
      </c>
      <c r="BM305" s="19" t="s">
        <v>742</v>
      </c>
    </row>
    <row r="306" spans="2:65" s="9" customFormat="1" ht="16.5" customHeight="1">
      <c r="B306" s="153"/>
      <c r="C306" s="154"/>
      <c r="D306" s="154"/>
      <c r="E306" s="155" t="s">
        <v>19</v>
      </c>
      <c r="F306" s="219" t="s">
        <v>743</v>
      </c>
      <c r="G306" s="220"/>
      <c r="H306" s="220"/>
      <c r="I306" s="220"/>
      <c r="J306" s="154"/>
      <c r="K306" s="155" t="s">
        <v>19</v>
      </c>
      <c r="L306" s="154"/>
      <c r="M306" s="154"/>
      <c r="N306" s="154"/>
      <c r="O306" s="154"/>
      <c r="P306" s="154"/>
      <c r="Q306" s="154"/>
      <c r="R306" s="156"/>
      <c r="T306" s="157"/>
      <c r="U306" s="154"/>
      <c r="V306" s="154"/>
      <c r="W306" s="154"/>
      <c r="X306" s="154"/>
      <c r="Y306" s="154"/>
      <c r="Z306" s="154"/>
      <c r="AA306" s="158"/>
      <c r="AT306" s="159" t="s">
        <v>194</v>
      </c>
      <c r="AU306" s="159" t="s">
        <v>80</v>
      </c>
      <c r="AV306" s="9" t="s">
        <v>80</v>
      </c>
      <c r="AW306" s="9" t="s">
        <v>30</v>
      </c>
      <c r="AX306" s="9" t="s">
        <v>72</v>
      </c>
      <c r="AY306" s="159" t="s">
        <v>187</v>
      </c>
    </row>
    <row r="307" spans="2:65" s="9" customFormat="1" ht="16.5" customHeight="1">
      <c r="B307" s="153"/>
      <c r="C307" s="154"/>
      <c r="D307" s="154"/>
      <c r="E307" s="155" t="s">
        <v>19</v>
      </c>
      <c r="F307" s="215" t="s">
        <v>570</v>
      </c>
      <c r="G307" s="216"/>
      <c r="H307" s="216"/>
      <c r="I307" s="216"/>
      <c r="J307" s="154"/>
      <c r="K307" s="155" t="s">
        <v>19</v>
      </c>
      <c r="L307" s="154"/>
      <c r="M307" s="154"/>
      <c r="N307" s="154"/>
      <c r="O307" s="154"/>
      <c r="P307" s="154"/>
      <c r="Q307" s="154"/>
      <c r="R307" s="156"/>
      <c r="T307" s="157"/>
      <c r="U307" s="154"/>
      <c r="V307" s="154"/>
      <c r="W307" s="154"/>
      <c r="X307" s="154"/>
      <c r="Y307" s="154"/>
      <c r="Z307" s="154"/>
      <c r="AA307" s="158"/>
      <c r="AT307" s="159" t="s">
        <v>194</v>
      </c>
      <c r="AU307" s="159" t="s">
        <v>80</v>
      </c>
      <c r="AV307" s="9" t="s">
        <v>80</v>
      </c>
      <c r="AW307" s="9" t="s">
        <v>30</v>
      </c>
      <c r="AX307" s="9" t="s">
        <v>72</v>
      </c>
      <c r="AY307" s="159" t="s">
        <v>187</v>
      </c>
    </row>
    <row r="308" spans="2:65" s="9" customFormat="1" ht="16.5" customHeight="1">
      <c r="B308" s="153"/>
      <c r="C308" s="154"/>
      <c r="D308" s="154"/>
      <c r="E308" s="155" t="s">
        <v>19</v>
      </c>
      <c r="F308" s="215" t="s">
        <v>656</v>
      </c>
      <c r="G308" s="216"/>
      <c r="H308" s="216"/>
      <c r="I308" s="216"/>
      <c r="J308" s="154"/>
      <c r="K308" s="155" t="s">
        <v>19</v>
      </c>
      <c r="L308" s="154"/>
      <c r="M308" s="154"/>
      <c r="N308" s="154"/>
      <c r="O308" s="154"/>
      <c r="P308" s="154"/>
      <c r="Q308" s="154"/>
      <c r="R308" s="156"/>
      <c r="T308" s="157"/>
      <c r="U308" s="154"/>
      <c r="V308" s="154"/>
      <c r="W308" s="154"/>
      <c r="X308" s="154"/>
      <c r="Y308" s="154"/>
      <c r="Z308" s="154"/>
      <c r="AA308" s="158"/>
      <c r="AT308" s="159" t="s">
        <v>194</v>
      </c>
      <c r="AU308" s="159" t="s">
        <v>80</v>
      </c>
      <c r="AV308" s="9" t="s">
        <v>80</v>
      </c>
      <c r="AW308" s="9" t="s">
        <v>30</v>
      </c>
      <c r="AX308" s="9" t="s">
        <v>72</v>
      </c>
      <c r="AY308" s="159" t="s">
        <v>187</v>
      </c>
    </row>
    <row r="309" spans="2:65" s="10" customFormat="1" ht="16.5" customHeight="1">
      <c r="B309" s="160"/>
      <c r="C309" s="161"/>
      <c r="D309" s="161"/>
      <c r="E309" s="162" t="s">
        <v>362</v>
      </c>
      <c r="F309" s="213" t="s">
        <v>657</v>
      </c>
      <c r="G309" s="214"/>
      <c r="H309" s="214"/>
      <c r="I309" s="214"/>
      <c r="J309" s="161"/>
      <c r="K309" s="163">
        <v>131.19999999999999</v>
      </c>
      <c r="L309" s="161"/>
      <c r="M309" s="161"/>
      <c r="N309" s="161"/>
      <c r="O309" s="161"/>
      <c r="P309" s="161"/>
      <c r="Q309" s="161"/>
      <c r="R309" s="164"/>
      <c r="T309" s="165"/>
      <c r="U309" s="161"/>
      <c r="V309" s="161"/>
      <c r="W309" s="161"/>
      <c r="X309" s="161"/>
      <c r="Y309" s="161"/>
      <c r="Z309" s="161"/>
      <c r="AA309" s="166"/>
      <c r="AT309" s="167" t="s">
        <v>194</v>
      </c>
      <c r="AU309" s="167" t="s">
        <v>80</v>
      </c>
      <c r="AV309" s="10" t="s">
        <v>114</v>
      </c>
      <c r="AW309" s="10" t="s">
        <v>30</v>
      </c>
      <c r="AX309" s="10" t="s">
        <v>72</v>
      </c>
      <c r="AY309" s="167" t="s">
        <v>187</v>
      </c>
    </row>
    <row r="310" spans="2:65" s="9" customFormat="1" ht="16.5" customHeight="1">
      <c r="B310" s="153"/>
      <c r="C310" s="154"/>
      <c r="D310" s="154"/>
      <c r="E310" s="155" t="s">
        <v>19</v>
      </c>
      <c r="F310" s="215" t="s">
        <v>744</v>
      </c>
      <c r="G310" s="216"/>
      <c r="H310" s="216"/>
      <c r="I310" s="216"/>
      <c r="J310" s="154"/>
      <c r="K310" s="155" t="s">
        <v>19</v>
      </c>
      <c r="L310" s="154"/>
      <c r="M310" s="154"/>
      <c r="N310" s="154"/>
      <c r="O310" s="154"/>
      <c r="P310" s="154"/>
      <c r="Q310" s="154"/>
      <c r="R310" s="156"/>
      <c r="T310" s="157"/>
      <c r="U310" s="154"/>
      <c r="V310" s="154"/>
      <c r="W310" s="154"/>
      <c r="X310" s="154"/>
      <c r="Y310" s="154"/>
      <c r="Z310" s="154"/>
      <c r="AA310" s="158"/>
      <c r="AT310" s="159" t="s">
        <v>194</v>
      </c>
      <c r="AU310" s="159" t="s">
        <v>80</v>
      </c>
      <c r="AV310" s="9" t="s">
        <v>80</v>
      </c>
      <c r="AW310" s="9" t="s">
        <v>30</v>
      </c>
      <c r="AX310" s="9" t="s">
        <v>72</v>
      </c>
      <c r="AY310" s="159" t="s">
        <v>187</v>
      </c>
    </row>
    <row r="311" spans="2:65" s="10" customFormat="1" ht="16.5" customHeight="1">
      <c r="B311" s="160"/>
      <c r="C311" s="161"/>
      <c r="D311" s="161"/>
      <c r="E311" s="162" t="s">
        <v>363</v>
      </c>
      <c r="F311" s="213" t="s">
        <v>745</v>
      </c>
      <c r="G311" s="214"/>
      <c r="H311" s="214"/>
      <c r="I311" s="214"/>
      <c r="J311" s="161"/>
      <c r="K311" s="163">
        <v>-4.8</v>
      </c>
      <c r="L311" s="161"/>
      <c r="M311" s="161"/>
      <c r="N311" s="161"/>
      <c r="O311" s="161"/>
      <c r="P311" s="161"/>
      <c r="Q311" s="161"/>
      <c r="R311" s="164"/>
      <c r="T311" s="165"/>
      <c r="U311" s="161"/>
      <c r="V311" s="161"/>
      <c r="W311" s="161"/>
      <c r="X311" s="161"/>
      <c r="Y311" s="161"/>
      <c r="Z311" s="161"/>
      <c r="AA311" s="166"/>
      <c r="AT311" s="167" t="s">
        <v>194</v>
      </c>
      <c r="AU311" s="167" t="s">
        <v>80</v>
      </c>
      <c r="AV311" s="10" t="s">
        <v>114</v>
      </c>
      <c r="AW311" s="10" t="s">
        <v>30</v>
      </c>
      <c r="AX311" s="10" t="s">
        <v>72</v>
      </c>
      <c r="AY311" s="167" t="s">
        <v>187</v>
      </c>
    </row>
    <row r="312" spans="2:65" s="10" customFormat="1" ht="16.5" customHeight="1">
      <c r="B312" s="160"/>
      <c r="C312" s="161"/>
      <c r="D312" s="161"/>
      <c r="E312" s="162" t="s">
        <v>746</v>
      </c>
      <c r="F312" s="213" t="s">
        <v>747</v>
      </c>
      <c r="G312" s="214"/>
      <c r="H312" s="214"/>
      <c r="I312" s="214"/>
      <c r="J312" s="161"/>
      <c r="K312" s="163">
        <v>126.4</v>
      </c>
      <c r="L312" s="161"/>
      <c r="M312" s="161"/>
      <c r="N312" s="161"/>
      <c r="O312" s="161"/>
      <c r="P312" s="161"/>
      <c r="Q312" s="161"/>
      <c r="R312" s="164"/>
      <c r="T312" s="165"/>
      <c r="U312" s="161"/>
      <c r="V312" s="161"/>
      <c r="W312" s="161"/>
      <c r="X312" s="161"/>
      <c r="Y312" s="161"/>
      <c r="Z312" s="161"/>
      <c r="AA312" s="166"/>
      <c r="AT312" s="167" t="s">
        <v>194</v>
      </c>
      <c r="AU312" s="167" t="s">
        <v>80</v>
      </c>
      <c r="AV312" s="10" t="s">
        <v>114</v>
      </c>
      <c r="AW312" s="10" t="s">
        <v>30</v>
      </c>
      <c r="AX312" s="10" t="s">
        <v>80</v>
      </c>
      <c r="AY312" s="167" t="s">
        <v>187</v>
      </c>
    </row>
    <row r="313" spans="2:65" s="1" customFormat="1" ht="25.5" customHeight="1">
      <c r="B313" s="32"/>
      <c r="C313" s="145" t="s">
        <v>358</v>
      </c>
      <c r="D313" s="145" t="s">
        <v>188</v>
      </c>
      <c r="E313" s="146" t="s">
        <v>748</v>
      </c>
      <c r="F313" s="217" t="s">
        <v>749</v>
      </c>
      <c r="G313" s="217"/>
      <c r="H313" s="217"/>
      <c r="I313" s="217"/>
      <c r="J313" s="147" t="s">
        <v>215</v>
      </c>
      <c r="K313" s="148">
        <v>4.8</v>
      </c>
      <c r="L313" s="218">
        <v>0</v>
      </c>
      <c r="M313" s="218"/>
      <c r="N313" s="218">
        <f>ROUND(L313*K313,2)</f>
        <v>0</v>
      </c>
      <c r="O313" s="218"/>
      <c r="P313" s="218"/>
      <c r="Q313" s="218"/>
      <c r="R313" s="34"/>
      <c r="T313" s="149" t="s">
        <v>19</v>
      </c>
      <c r="U313" s="41" t="s">
        <v>37</v>
      </c>
      <c r="V313" s="150">
        <v>0</v>
      </c>
      <c r="W313" s="150">
        <f>V313*K313</f>
        <v>0</v>
      </c>
      <c r="X313" s="150">
        <v>0</v>
      </c>
      <c r="Y313" s="150">
        <f>X313*K313</f>
        <v>0</v>
      </c>
      <c r="Z313" s="150">
        <v>0</v>
      </c>
      <c r="AA313" s="151">
        <f>Z313*K313</f>
        <v>0</v>
      </c>
      <c r="AR313" s="19" t="s">
        <v>186</v>
      </c>
      <c r="AT313" s="19" t="s">
        <v>188</v>
      </c>
      <c r="AU313" s="19" t="s">
        <v>80</v>
      </c>
      <c r="AY313" s="19" t="s">
        <v>187</v>
      </c>
      <c r="BE313" s="152">
        <f>IF(U313="základní",N313,0)</f>
        <v>0</v>
      </c>
      <c r="BF313" s="152">
        <f>IF(U313="snížená",N313,0)</f>
        <v>0</v>
      </c>
      <c r="BG313" s="152">
        <f>IF(U313="zákl. přenesená",N313,0)</f>
        <v>0</v>
      </c>
      <c r="BH313" s="152">
        <f>IF(U313="sníž. přenesená",N313,0)</f>
        <v>0</v>
      </c>
      <c r="BI313" s="152">
        <f>IF(U313="nulová",N313,0)</f>
        <v>0</v>
      </c>
      <c r="BJ313" s="19" t="s">
        <v>80</v>
      </c>
      <c r="BK313" s="152">
        <f>ROUND(L313*K313,2)</f>
        <v>0</v>
      </c>
      <c r="BL313" s="19" t="s">
        <v>186</v>
      </c>
      <c r="BM313" s="19" t="s">
        <v>750</v>
      </c>
    </row>
    <row r="314" spans="2:65" s="9" customFormat="1" ht="25.5" customHeight="1">
      <c r="B314" s="153"/>
      <c r="C314" s="154"/>
      <c r="D314" s="154"/>
      <c r="E314" s="155" t="s">
        <v>19</v>
      </c>
      <c r="F314" s="219" t="s">
        <v>751</v>
      </c>
      <c r="G314" s="220"/>
      <c r="H314" s="220"/>
      <c r="I314" s="220"/>
      <c r="J314" s="154"/>
      <c r="K314" s="155" t="s">
        <v>19</v>
      </c>
      <c r="L314" s="154"/>
      <c r="M314" s="154"/>
      <c r="N314" s="154"/>
      <c r="O314" s="154"/>
      <c r="P314" s="154"/>
      <c r="Q314" s="154"/>
      <c r="R314" s="156"/>
      <c r="T314" s="157"/>
      <c r="U314" s="154"/>
      <c r="V314" s="154"/>
      <c r="W314" s="154"/>
      <c r="X314" s="154"/>
      <c r="Y314" s="154"/>
      <c r="Z314" s="154"/>
      <c r="AA314" s="158"/>
      <c r="AT314" s="159" t="s">
        <v>194</v>
      </c>
      <c r="AU314" s="159" t="s">
        <v>80</v>
      </c>
      <c r="AV314" s="9" t="s">
        <v>80</v>
      </c>
      <c r="AW314" s="9" t="s">
        <v>30</v>
      </c>
      <c r="AX314" s="9" t="s">
        <v>72</v>
      </c>
      <c r="AY314" s="159" t="s">
        <v>187</v>
      </c>
    </row>
    <row r="315" spans="2:65" s="9" customFormat="1" ht="16.5" customHeight="1">
      <c r="B315" s="153"/>
      <c r="C315" s="154"/>
      <c r="D315" s="154"/>
      <c r="E315" s="155" t="s">
        <v>19</v>
      </c>
      <c r="F315" s="215" t="s">
        <v>752</v>
      </c>
      <c r="G315" s="216"/>
      <c r="H315" s="216"/>
      <c r="I315" s="216"/>
      <c r="J315" s="154"/>
      <c r="K315" s="155" t="s">
        <v>19</v>
      </c>
      <c r="L315" s="154"/>
      <c r="M315" s="154"/>
      <c r="N315" s="154"/>
      <c r="O315" s="154"/>
      <c r="P315" s="154"/>
      <c r="Q315" s="154"/>
      <c r="R315" s="156"/>
      <c r="T315" s="157"/>
      <c r="U315" s="154"/>
      <c r="V315" s="154"/>
      <c r="W315" s="154"/>
      <c r="X315" s="154"/>
      <c r="Y315" s="154"/>
      <c r="Z315" s="154"/>
      <c r="AA315" s="158"/>
      <c r="AT315" s="159" t="s">
        <v>194</v>
      </c>
      <c r="AU315" s="159" t="s">
        <v>80</v>
      </c>
      <c r="AV315" s="9" t="s">
        <v>80</v>
      </c>
      <c r="AW315" s="9" t="s">
        <v>30</v>
      </c>
      <c r="AX315" s="9" t="s">
        <v>72</v>
      </c>
      <c r="AY315" s="159" t="s">
        <v>187</v>
      </c>
    </row>
    <row r="316" spans="2:65" s="10" customFormat="1" ht="16.5" customHeight="1">
      <c r="B316" s="160"/>
      <c r="C316" s="161"/>
      <c r="D316" s="161"/>
      <c r="E316" s="162" t="s">
        <v>379</v>
      </c>
      <c r="F316" s="213" t="s">
        <v>753</v>
      </c>
      <c r="G316" s="214"/>
      <c r="H316" s="214"/>
      <c r="I316" s="214"/>
      <c r="J316" s="161"/>
      <c r="K316" s="163">
        <v>4.8</v>
      </c>
      <c r="L316" s="161"/>
      <c r="M316" s="161"/>
      <c r="N316" s="161"/>
      <c r="O316" s="161"/>
      <c r="P316" s="161"/>
      <c r="Q316" s="161"/>
      <c r="R316" s="164"/>
      <c r="T316" s="165"/>
      <c r="U316" s="161"/>
      <c r="V316" s="161"/>
      <c r="W316" s="161"/>
      <c r="X316" s="161"/>
      <c r="Y316" s="161"/>
      <c r="Z316" s="161"/>
      <c r="AA316" s="166"/>
      <c r="AT316" s="167" t="s">
        <v>194</v>
      </c>
      <c r="AU316" s="167" t="s">
        <v>80</v>
      </c>
      <c r="AV316" s="10" t="s">
        <v>114</v>
      </c>
      <c r="AW316" s="10" t="s">
        <v>30</v>
      </c>
      <c r="AX316" s="10" t="s">
        <v>72</v>
      </c>
      <c r="AY316" s="167" t="s">
        <v>187</v>
      </c>
    </row>
    <row r="317" spans="2:65" s="10" customFormat="1" ht="16.5" customHeight="1">
      <c r="B317" s="160"/>
      <c r="C317" s="161"/>
      <c r="D317" s="161"/>
      <c r="E317" s="162" t="s">
        <v>381</v>
      </c>
      <c r="F317" s="213" t="s">
        <v>382</v>
      </c>
      <c r="G317" s="214"/>
      <c r="H317" s="214"/>
      <c r="I317" s="214"/>
      <c r="J317" s="161"/>
      <c r="K317" s="163">
        <v>4.8</v>
      </c>
      <c r="L317" s="161"/>
      <c r="M317" s="161"/>
      <c r="N317" s="161"/>
      <c r="O317" s="161"/>
      <c r="P317" s="161"/>
      <c r="Q317" s="161"/>
      <c r="R317" s="164"/>
      <c r="T317" s="165"/>
      <c r="U317" s="161"/>
      <c r="V317" s="161"/>
      <c r="W317" s="161"/>
      <c r="X317" s="161"/>
      <c r="Y317" s="161"/>
      <c r="Z317" s="161"/>
      <c r="AA317" s="166"/>
      <c r="AT317" s="167" t="s">
        <v>194</v>
      </c>
      <c r="AU317" s="167" t="s">
        <v>80</v>
      </c>
      <c r="AV317" s="10" t="s">
        <v>114</v>
      </c>
      <c r="AW317" s="10" t="s">
        <v>30</v>
      </c>
      <c r="AX317" s="10" t="s">
        <v>80</v>
      </c>
      <c r="AY317" s="167" t="s">
        <v>187</v>
      </c>
    </row>
    <row r="318" spans="2:65" s="8" customFormat="1" ht="37.35" customHeight="1">
      <c r="B318" s="135"/>
      <c r="C318" s="136"/>
      <c r="D318" s="137" t="s">
        <v>168</v>
      </c>
      <c r="E318" s="137"/>
      <c r="F318" s="137"/>
      <c r="G318" s="137"/>
      <c r="H318" s="137"/>
      <c r="I318" s="137"/>
      <c r="J318" s="137"/>
      <c r="K318" s="137"/>
      <c r="L318" s="137"/>
      <c r="M318" s="137"/>
      <c r="N318" s="221">
        <f>BK318</f>
        <v>0</v>
      </c>
      <c r="O318" s="222"/>
      <c r="P318" s="222"/>
      <c r="Q318" s="222"/>
      <c r="R318" s="138"/>
      <c r="T318" s="139"/>
      <c r="U318" s="136"/>
      <c r="V318" s="136"/>
      <c r="W318" s="140">
        <f>SUM(W319:W473)</f>
        <v>0</v>
      </c>
      <c r="X318" s="136"/>
      <c r="Y318" s="140">
        <f>SUM(Y319:Y473)</f>
        <v>0</v>
      </c>
      <c r="Z318" s="136"/>
      <c r="AA318" s="141">
        <f>SUM(AA319:AA473)</f>
        <v>0</v>
      </c>
      <c r="AR318" s="142" t="s">
        <v>186</v>
      </c>
      <c r="AT318" s="143" t="s">
        <v>71</v>
      </c>
      <c r="AU318" s="143" t="s">
        <v>72</v>
      </c>
      <c r="AY318" s="142" t="s">
        <v>187</v>
      </c>
      <c r="BK318" s="144">
        <f>SUM(BK319:BK473)</f>
        <v>0</v>
      </c>
    </row>
    <row r="319" spans="2:65" s="1" customFormat="1" ht="25.5" customHeight="1">
      <c r="B319" s="32"/>
      <c r="C319" s="145" t="s">
        <v>365</v>
      </c>
      <c r="D319" s="145" t="s">
        <v>188</v>
      </c>
      <c r="E319" s="146" t="s">
        <v>754</v>
      </c>
      <c r="F319" s="217" t="s">
        <v>755</v>
      </c>
      <c r="G319" s="217"/>
      <c r="H319" s="217"/>
      <c r="I319" s="217"/>
      <c r="J319" s="147" t="s">
        <v>255</v>
      </c>
      <c r="K319" s="148">
        <v>2</v>
      </c>
      <c r="L319" s="218">
        <v>0</v>
      </c>
      <c r="M319" s="218"/>
      <c r="N319" s="218">
        <f>ROUND(L319*K319,2)</f>
        <v>0</v>
      </c>
      <c r="O319" s="218"/>
      <c r="P319" s="218"/>
      <c r="Q319" s="218"/>
      <c r="R319" s="34"/>
      <c r="T319" s="149" t="s">
        <v>19</v>
      </c>
      <c r="U319" s="41" t="s">
        <v>37</v>
      </c>
      <c r="V319" s="150">
        <v>0</v>
      </c>
      <c r="W319" s="150">
        <f>V319*K319</f>
        <v>0</v>
      </c>
      <c r="X319" s="150">
        <v>0</v>
      </c>
      <c r="Y319" s="150">
        <f>X319*K319</f>
        <v>0</v>
      </c>
      <c r="Z319" s="150">
        <v>0</v>
      </c>
      <c r="AA319" s="151">
        <f>Z319*K319</f>
        <v>0</v>
      </c>
      <c r="AR319" s="19" t="s">
        <v>186</v>
      </c>
      <c r="AT319" s="19" t="s">
        <v>188</v>
      </c>
      <c r="AU319" s="19" t="s">
        <v>80</v>
      </c>
      <c r="AY319" s="19" t="s">
        <v>187</v>
      </c>
      <c r="BE319" s="152">
        <f>IF(U319="základní",N319,0)</f>
        <v>0</v>
      </c>
      <c r="BF319" s="152">
        <f>IF(U319="snížená",N319,0)</f>
        <v>0</v>
      </c>
      <c r="BG319" s="152">
        <f>IF(U319="zákl. přenesená",N319,0)</f>
        <v>0</v>
      </c>
      <c r="BH319" s="152">
        <f>IF(U319="sníž. přenesená",N319,0)</f>
        <v>0</v>
      </c>
      <c r="BI319" s="152">
        <f>IF(U319="nulová",N319,0)</f>
        <v>0</v>
      </c>
      <c r="BJ319" s="19" t="s">
        <v>80</v>
      </c>
      <c r="BK319" s="152">
        <f>ROUND(L319*K319,2)</f>
        <v>0</v>
      </c>
      <c r="BL319" s="19" t="s">
        <v>186</v>
      </c>
      <c r="BM319" s="19" t="s">
        <v>756</v>
      </c>
    </row>
    <row r="320" spans="2:65" s="9" customFormat="1" ht="16.5" customHeight="1">
      <c r="B320" s="153"/>
      <c r="C320" s="154"/>
      <c r="D320" s="154"/>
      <c r="E320" s="155" t="s">
        <v>19</v>
      </c>
      <c r="F320" s="219" t="s">
        <v>757</v>
      </c>
      <c r="G320" s="220"/>
      <c r="H320" s="220"/>
      <c r="I320" s="220"/>
      <c r="J320" s="154"/>
      <c r="K320" s="155" t="s">
        <v>19</v>
      </c>
      <c r="L320" s="154"/>
      <c r="M320" s="154"/>
      <c r="N320" s="154"/>
      <c r="O320" s="154"/>
      <c r="P320" s="154"/>
      <c r="Q320" s="154"/>
      <c r="R320" s="156"/>
      <c r="T320" s="157"/>
      <c r="U320" s="154"/>
      <c r="V320" s="154"/>
      <c r="W320" s="154"/>
      <c r="X320" s="154"/>
      <c r="Y320" s="154"/>
      <c r="Z320" s="154"/>
      <c r="AA320" s="158"/>
      <c r="AT320" s="159" t="s">
        <v>194</v>
      </c>
      <c r="AU320" s="159" t="s">
        <v>80</v>
      </c>
      <c r="AV320" s="9" t="s">
        <v>80</v>
      </c>
      <c r="AW320" s="9" t="s">
        <v>30</v>
      </c>
      <c r="AX320" s="9" t="s">
        <v>72</v>
      </c>
      <c r="AY320" s="159" t="s">
        <v>187</v>
      </c>
    </row>
    <row r="321" spans="2:65" s="9" customFormat="1" ht="16.5" customHeight="1">
      <c r="B321" s="153"/>
      <c r="C321" s="154"/>
      <c r="D321" s="154"/>
      <c r="E321" s="155" t="s">
        <v>19</v>
      </c>
      <c r="F321" s="215" t="s">
        <v>758</v>
      </c>
      <c r="G321" s="216"/>
      <c r="H321" s="216"/>
      <c r="I321" s="216"/>
      <c r="J321" s="154"/>
      <c r="K321" s="155" t="s">
        <v>19</v>
      </c>
      <c r="L321" s="154"/>
      <c r="M321" s="154"/>
      <c r="N321" s="154"/>
      <c r="O321" s="154"/>
      <c r="P321" s="154"/>
      <c r="Q321" s="154"/>
      <c r="R321" s="156"/>
      <c r="T321" s="157"/>
      <c r="U321" s="154"/>
      <c r="V321" s="154"/>
      <c r="W321" s="154"/>
      <c r="X321" s="154"/>
      <c r="Y321" s="154"/>
      <c r="Z321" s="154"/>
      <c r="AA321" s="158"/>
      <c r="AT321" s="159" t="s">
        <v>194</v>
      </c>
      <c r="AU321" s="159" t="s">
        <v>80</v>
      </c>
      <c r="AV321" s="9" t="s">
        <v>80</v>
      </c>
      <c r="AW321" s="9" t="s">
        <v>30</v>
      </c>
      <c r="AX321" s="9" t="s">
        <v>72</v>
      </c>
      <c r="AY321" s="159" t="s">
        <v>187</v>
      </c>
    </row>
    <row r="322" spans="2:65" s="9" customFormat="1" ht="16.5" customHeight="1">
      <c r="B322" s="153"/>
      <c r="C322" s="154"/>
      <c r="D322" s="154"/>
      <c r="E322" s="155" t="s">
        <v>19</v>
      </c>
      <c r="F322" s="215" t="s">
        <v>759</v>
      </c>
      <c r="G322" s="216"/>
      <c r="H322" s="216"/>
      <c r="I322" s="216"/>
      <c r="J322" s="154"/>
      <c r="K322" s="155" t="s">
        <v>19</v>
      </c>
      <c r="L322" s="154"/>
      <c r="M322" s="154"/>
      <c r="N322" s="154"/>
      <c r="O322" s="154"/>
      <c r="P322" s="154"/>
      <c r="Q322" s="154"/>
      <c r="R322" s="156"/>
      <c r="T322" s="157"/>
      <c r="U322" s="154"/>
      <c r="V322" s="154"/>
      <c r="W322" s="154"/>
      <c r="X322" s="154"/>
      <c r="Y322" s="154"/>
      <c r="Z322" s="154"/>
      <c r="AA322" s="158"/>
      <c r="AT322" s="159" t="s">
        <v>194</v>
      </c>
      <c r="AU322" s="159" t="s">
        <v>80</v>
      </c>
      <c r="AV322" s="9" t="s">
        <v>80</v>
      </c>
      <c r="AW322" s="9" t="s">
        <v>30</v>
      </c>
      <c r="AX322" s="9" t="s">
        <v>72</v>
      </c>
      <c r="AY322" s="159" t="s">
        <v>187</v>
      </c>
    </row>
    <row r="323" spans="2:65" s="10" customFormat="1" ht="16.5" customHeight="1">
      <c r="B323" s="160"/>
      <c r="C323" s="161"/>
      <c r="D323" s="161"/>
      <c r="E323" s="162" t="s">
        <v>760</v>
      </c>
      <c r="F323" s="213" t="s">
        <v>114</v>
      </c>
      <c r="G323" s="214"/>
      <c r="H323" s="214"/>
      <c r="I323" s="214"/>
      <c r="J323" s="161"/>
      <c r="K323" s="163">
        <v>2</v>
      </c>
      <c r="L323" s="161"/>
      <c r="M323" s="161"/>
      <c r="N323" s="161"/>
      <c r="O323" s="161"/>
      <c r="P323" s="161"/>
      <c r="Q323" s="161"/>
      <c r="R323" s="164"/>
      <c r="T323" s="165"/>
      <c r="U323" s="161"/>
      <c r="V323" s="161"/>
      <c r="W323" s="161"/>
      <c r="X323" s="161"/>
      <c r="Y323" s="161"/>
      <c r="Z323" s="161"/>
      <c r="AA323" s="166"/>
      <c r="AT323" s="167" t="s">
        <v>194</v>
      </c>
      <c r="AU323" s="167" t="s">
        <v>80</v>
      </c>
      <c r="AV323" s="10" t="s">
        <v>114</v>
      </c>
      <c r="AW323" s="10" t="s">
        <v>30</v>
      </c>
      <c r="AX323" s="10" t="s">
        <v>72</v>
      </c>
      <c r="AY323" s="167" t="s">
        <v>187</v>
      </c>
    </row>
    <row r="324" spans="2:65" s="10" customFormat="1" ht="16.5" customHeight="1">
      <c r="B324" s="160"/>
      <c r="C324" s="161"/>
      <c r="D324" s="161"/>
      <c r="E324" s="162" t="s">
        <v>761</v>
      </c>
      <c r="F324" s="213" t="s">
        <v>762</v>
      </c>
      <c r="G324" s="214"/>
      <c r="H324" s="214"/>
      <c r="I324" s="214"/>
      <c r="J324" s="161"/>
      <c r="K324" s="163">
        <v>2</v>
      </c>
      <c r="L324" s="161"/>
      <c r="M324" s="161"/>
      <c r="N324" s="161"/>
      <c r="O324" s="161"/>
      <c r="P324" s="161"/>
      <c r="Q324" s="161"/>
      <c r="R324" s="164"/>
      <c r="T324" s="165"/>
      <c r="U324" s="161"/>
      <c r="V324" s="161"/>
      <c r="W324" s="161"/>
      <c r="X324" s="161"/>
      <c r="Y324" s="161"/>
      <c r="Z324" s="161"/>
      <c r="AA324" s="166"/>
      <c r="AT324" s="167" t="s">
        <v>194</v>
      </c>
      <c r="AU324" s="167" t="s">
        <v>80</v>
      </c>
      <c r="AV324" s="10" t="s">
        <v>114</v>
      </c>
      <c r="AW324" s="10" t="s">
        <v>30</v>
      </c>
      <c r="AX324" s="10" t="s">
        <v>80</v>
      </c>
      <c r="AY324" s="167" t="s">
        <v>187</v>
      </c>
    </row>
    <row r="325" spans="2:65" s="1" customFormat="1" ht="38.25" customHeight="1">
      <c r="B325" s="32"/>
      <c r="C325" s="145" t="s">
        <v>465</v>
      </c>
      <c r="D325" s="145" t="s">
        <v>188</v>
      </c>
      <c r="E325" s="146" t="s">
        <v>763</v>
      </c>
      <c r="F325" s="217" t="s">
        <v>764</v>
      </c>
      <c r="G325" s="217"/>
      <c r="H325" s="217"/>
      <c r="I325" s="217"/>
      <c r="J325" s="147" t="s">
        <v>191</v>
      </c>
      <c r="K325" s="148">
        <v>27</v>
      </c>
      <c r="L325" s="218">
        <v>0</v>
      </c>
      <c r="M325" s="218"/>
      <c r="N325" s="218">
        <f>ROUND(L325*K325,2)</f>
        <v>0</v>
      </c>
      <c r="O325" s="218"/>
      <c r="P325" s="218"/>
      <c r="Q325" s="218"/>
      <c r="R325" s="34"/>
      <c r="T325" s="149" t="s">
        <v>19</v>
      </c>
      <c r="U325" s="41" t="s">
        <v>37</v>
      </c>
      <c r="V325" s="150">
        <v>0</v>
      </c>
      <c r="W325" s="150">
        <f>V325*K325</f>
        <v>0</v>
      </c>
      <c r="X325" s="150">
        <v>0</v>
      </c>
      <c r="Y325" s="150">
        <f>X325*K325</f>
        <v>0</v>
      </c>
      <c r="Z325" s="150">
        <v>0</v>
      </c>
      <c r="AA325" s="151">
        <f>Z325*K325</f>
        <v>0</v>
      </c>
      <c r="AR325" s="19" t="s">
        <v>186</v>
      </c>
      <c r="AT325" s="19" t="s">
        <v>188</v>
      </c>
      <c r="AU325" s="19" t="s">
        <v>80</v>
      </c>
      <c r="AY325" s="19" t="s">
        <v>187</v>
      </c>
      <c r="BE325" s="152">
        <f>IF(U325="základní",N325,0)</f>
        <v>0</v>
      </c>
      <c r="BF325" s="152">
        <f>IF(U325="snížená",N325,0)</f>
        <v>0</v>
      </c>
      <c r="BG325" s="152">
        <f>IF(U325="zákl. přenesená",N325,0)</f>
        <v>0</v>
      </c>
      <c r="BH325" s="152">
        <f>IF(U325="sníž. přenesená",N325,0)</f>
        <v>0</v>
      </c>
      <c r="BI325" s="152">
        <f>IF(U325="nulová",N325,0)</f>
        <v>0</v>
      </c>
      <c r="BJ325" s="19" t="s">
        <v>80</v>
      </c>
      <c r="BK325" s="152">
        <f>ROUND(L325*K325,2)</f>
        <v>0</v>
      </c>
      <c r="BL325" s="19" t="s">
        <v>186</v>
      </c>
      <c r="BM325" s="19" t="s">
        <v>765</v>
      </c>
    </row>
    <row r="326" spans="2:65" s="9" customFormat="1" ht="16.5" customHeight="1">
      <c r="B326" s="153"/>
      <c r="C326" s="154"/>
      <c r="D326" s="154"/>
      <c r="E326" s="155" t="s">
        <v>19</v>
      </c>
      <c r="F326" s="219" t="s">
        <v>766</v>
      </c>
      <c r="G326" s="220"/>
      <c r="H326" s="220"/>
      <c r="I326" s="220"/>
      <c r="J326" s="154"/>
      <c r="K326" s="155" t="s">
        <v>19</v>
      </c>
      <c r="L326" s="154"/>
      <c r="M326" s="154"/>
      <c r="N326" s="154"/>
      <c r="O326" s="154"/>
      <c r="P326" s="154"/>
      <c r="Q326" s="154"/>
      <c r="R326" s="156"/>
      <c r="T326" s="157"/>
      <c r="U326" s="154"/>
      <c r="V326" s="154"/>
      <c r="W326" s="154"/>
      <c r="X326" s="154"/>
      <c r="Y326" s="154"/>
      <c r="Z326" s="154"/>
      <c r="AA326" s="158"/>
      <c r="AT326" s="159" t="s">
        <v>194</v>
      </c>
      <c r="AU326" s="159" t="s">
        <v>80</v>
      </c>
      <c r="AV326" s="9" t="s">
        <v>80</v>
      </c>
      <c r="AW326" s="9" t="s">
        <v>30</v>
      </c>
      <c r="AX326" s="9" t="s">
        <v>72</v>
      </c>
      <c r="AY326" s="159" t="s">
        <v>187</v>
      </c>
    </row>
    <row r="327" spans="2:65" s="9" customFormat="1" ht="16.5" customHeight="1">
      <c r="B327" s="153"/>
      <c r="C327" s="154"/>
      <c r="D327" s="154"/>
      <c r="E327" s="155" t="s">
        <v>19</v>
      </c>
      <c r="F327" s="215" t="s">
        <v>759</v>
      </c>
      <c r="G327" s="216"/>
      <c r="H327" s="216"/>
      <c r="I327" s="216"/>
      <c r="J327" s="154"/>
      <c r="K327" s="155" t="s">
        <v>19</v>
      </c>
      <c r="L327" s="154"/>
      <c r="M327" s="154"/>
      <c r="N327" s="154"/>
      <c r="O327" s="154"/>
      <c r="P327" s="154"/>
      <c r="Q327" s="154"/>
      <c r="R327" s="156"/>
      <c r="T327" s="157"/>
      <c r="U327" s="154"/>
      <c r="V327" s="154"/>
      <c r="W327" s="154"/>
      <c r="X327" s="154"/>
      <c r="Y327" s="154"/>
      <c r="Z327" s="154"/>
      <c r="AA327" s="158"/>
      <c r="AT327" s="159" t="s">
        <v>194</v>
      </c>
      <c r="AU327" s="159" t="s">
        <v>80</v>
      </c>
      <c r="AV327" s="9" t="s">
        <v>80</v>
      </c>
      <c r="AW327" s="9" t="s">
        <v>30</v>
      </c>
      <c r="AX327" s="9" t="s">
        <v>72</v>
      </c>
      <c r="AY327" s="159" t="s">
        <v>187</v>
      </c>
    </row>
    <row r="328" spans="2:65" s="9" customFormat="1" ht="16.5" customHeight="1">
      <c r="B328" s="153"/>
      <c r="C328" s="154"/>
      <c r="D328" s="154"/>
      <c r="E328" s="155" t="s">
        <v>19</v>
      </c>
      <c r="F328" s="215" t="s">
        <v>767</v>
      </c>
      <c r="G328" s="216"/>
      <c r="H328" s="216"/>
      <c r="I328" s="216"/>
      <c r="J328" s="154"/>
      <c r="K328" s="155" t="s">
        <v>19</v>
      </c>
      <c r="L328" s="154"/>
      <c r="M328" s="154"/>
      <c r="N328" s="154"/>
      <c r="O328" s="154"/>
      <c r="P328" s="154"/>
      <c r="Q328" s="154"/>
      <c r="R328" s="156"/>
      <c r="T328" s="157"/>
      <c r="U328" s="154"/>
      <c r="V328" s="154"/>
      <c r="W328" s="154"/>
      <c r="X328" s="154"/>
      <c r="Y328" s="154"/>
      <c r="Z328" s="154"/>
      <c r="AA328" s="158"/>
      <c r="AT328" s="159" t="s">
        <v>194</v>
      </c>
      <c r="AU328" s="159" t="s">
        <v>80</v>
      </c>
      <c r="AV328" s="9" t="s">
        <v>80</v>
      </c>
      <c r="AW328" s="9" t="s">
        <v>30</v>
      </c>
      <c r="AX328" s="9" t="s">
        <v>72</v>
      </c>
      <c r="AY328" s="159" t="s">
        <v>187</v>
      </c>
    </row>
    <row r="329" spans="2:65" s="10" customFormat="1" ht="16.5" customHeight="1">
      <c r="B329" s="160"/>
      <c r="C329" s="161"/>
      <c r="D329" s="161"/>
      <c r="E329" s="162" t="s">
        <v>768</v>
      </c>
      <c r="F329" s="213" t="s">
        <v>769</v>
      </c>
      <c r="G329" s="214"/>
      <c r="H329" s="214"/>
      <c r="I329" s="214"/>
      <c r="J329" s="161"/>
      <c r="K329" s="163">
        <v>9</v>
      </c>
      <c r="L329" s="161"/>
      <c r="M329" s="161"/>
      <c r="N329" s="161"/>
      <c r="O329" s="161"/>
      <c r="P329" s="161"/>
      <c r="Q329" s="161"/>
      <c r="R329" s="164"/>
      <c r="T329" s="165"/>
      <c r="U329" s="161"/>
      <c r="V329" s="161"/>
      <c r="W329" s="161"/>
      <c r="X329" s="161"/>
      <c r="Y329" s="161"/>
      <c r="Z329" s="161"/>
      <c r="AA329" s="166"/>
      <c r="AT329" s="167" t="s">
        <v>194</v>
      </c>
      <c r="AU329" s="167" t="s">
        <v>80</v>
      </c>
      <c r="AV329" s="10" t="s">
        <v>114</v>
      </c>
      <c r="AW329" s="10" t="s">
        <v>30</v>
      </c>
      <c r="AX329" s="10" t="s">
        <v>72</v>
      </c>
      <c r="AY329" s="167" t="s">
        <v>187</v>
      </c>
    </row>
    <row r="330" spans="2:65" s="9" customFormat="1" ht="16.5" customHeight="1">
      <c r="B330" s="153"/>
      <c r="C330" s="154"/>
      <c r="D330" s="154"/>
      <c r="E330" s="155" t="s">
        <v>19</v>
      </c>
      <c r="F330" s="215" t="s">
        <v>770</v>
      </c>
      <c r="G330" s="216"/>
      <c r="H330" s="216"/>
      <c r="I330" s="216"/>
      <c r="J330" s="154"/>
      <c r="K330" s="155" t="s">
        <v>19</v>
      </c>
      <c r="L330" s="154"/>
      <c r="M330" s="154"/>
      <c r="N330" s="154"/>
      <c r="O330" s="154"/>
      <c r="P330" s="154"/>
      <c r="Q330" s="154"/>
      <c r="R330" s="156"/>
      <c r="T330" s="157"/>
      <c r="U330" s="154"/>
      <c r="V330" s="154"/>
      <c r="W330" s="154"/>
      <c r="X330" s="154"/>
      <c r="Y330" s="154"/>
      <c r="Z330" s="154"/>
      <c r="AA330" s="158"/>
      <c r="AT330" s="159" t="s">
        <v>194</v>
      </c>
      <c r="AU330" s="159" t="s">
        <v>80</v>
      </c>
      <c r="AV330" s="9" t="s">
        <v>80</v>
      </c>
      <c r="AW330" s="9" t="s">
        <v>30</v>
      </c>
      <c r="AX330" s="9" t="s">
        <v>72</v>
      </c>
      <c r="AY330" s="159" t="s">
        <v>187</v>
      </c>
    </row>
    <row r="331" spans="2:65" s="10" customFormat="1" ht="16.5" customHeight="1">
      <c r="B331" s="160"/>
      <c r="C331" s="161"/>
      <c r="D331" s="161"/>
      <c r="E331" s="162" t="s">
        <v>551</v>
      </c>
      <c r="F331" s="213" t="s">
        <v>114</v>
      </c>
      <c r="G331" s="214"/>
      <c r="H331" s="214"/>
      <c r="I331" s="214"/>
      <c r="J331" s="161"/>
      <c r="K331" s="163">
        <v>2</v>
      </c>
      <c r="L331" s="161"/>
      <c r="M331" s="161"/>
      <c r="N331" s="161"/>
      <c r="O331" s="161"/>
      <c r="P331" s="161"/>
      <c r="Q331" s="161"/>
      <c r="R331" s="164"/>
      <c r="T331" s="165"/>
      <c r="U331" s="161"/>
      <c r="V331" s="161"/>
      <c r="W331" s="161"/>
      <c r="X331" s="161"/>
      <c r="Y331" s="161"/>
      <c r="Z331" s="161"/>
      <c r="AA331" s="166"/>
      <c r="AT331" s="167" t="s">
        <v>194</v>
      </c>
      <c r="AU331" s="167" t="s">
        <v>80</v>
      </c>
      <c r="AV331" s="10" t="s">
        <v>114</v>
      </c>
      <c r="AW331" s="10" t="s">
        <v>30</v>
      </c>
      <c r="AX331" s="10" t="s">
        <v>72</v>
      </c>
      <c r="AY331" s="167" t="s">
        <v>187</v>
      </c>
    </row>
    <row r="332" spans="2:65" s="9" customFormat="1" ht="16.5" customHeight="1">
      <c r="B332" s="153"/>
      <c r="C332" s="154"/>
      <c r="D332" s="154"/>
      <c r="E332" s="155" t="s">
        <v>19</v>
      </c>
      <c r="F332" s="215" t="s">
        <v>771</v>
      </c>
      <c r="G332" s="216"/>
      <c r="H332" s="216"/>
      <c r="I332" s="216"/>
      <c r="J332" s="154"/>
      <c r="K332" s="155" t="s">
        <v>19</v>
      </c>
      <c r="L332" s="154"/>
      <c r="M332" s="154"/>
      <c r="N332" s="154"/>
      <c r="O332" s="154"/>
      <c r="P332" s="154"/>
      <c r="Q332" s="154"/>
      <c r="R332" s="156"/>
      <c r="T332" s="157"/>
      <c r="U332" s="154"/>
      <c r="V332" s="154"/>
      <c r="W332" s="154"/>
      <c r="X332" s="154"/>
      <c r="Y332" s="154"/>
      <c r="Z332" s="154"/>
      <c r="AA332" s="158"/>
      <c r="AT332" s="159" t="s">
        <v>194</v>
      </c>
      <c r="AU332" s="159" t="s">
        <v>80</v>
      </c>
      <c r="AV332" s="9" t="s">
        <v>80</v>
      </c>
      <c r="AW332" s="9" t="s">
        <v>30</v>
      </c>
      <c r="AX332" s="9" t="s">
        <v>72</v>
      </c>
      <c r="AY332" s="159" t="s">
        <v>187</v>
      </c>
    </row>
    <row r="333" spans="2:65" s="10" customFormat="1" ht="16.5" customHeight="1">
      <c r="B333" s="160"/>
      <c r="C333" s="161"/>
      <c r="D333" s="161"/>
      <c r="E333" s="162" t="s">
        <v>552</v>
      </c>
      <c r="F333" s="213" t="s">
        <v>130</v>
      </c>
      <c r="G333" s="214"/>
      <c r="H333" s="214"/>
      <c r="I333" s="214"/>
      <c r="J333" s="161"/>
      <c r="K333" s="163">
        <v>3</v>
      </c>
      <c r="L333" s="161"/>
      <c r="M333" s="161"/>
      <c r="N333" s="161"/>
      <c r="O333" s="161"/>
      <c r="P333" s="161"/>
      <c r="Q333" s="161"/>
      <c r="R333" s="164"/>
      <c r="T333" s="165"/>
      <c r="U333" s="161"/>
      <c r="V333" s="161"/>
      <c r="W333" s="161"/>
      <c r="X333" s="161"/>
      <c r="Y333" s="161"/>
      <c r="Z333" s="161"/>
      <c r="AA333" s="166"/>
      <c r="AT333" s="167" t="s">
        <v>194</v>
      </c>
      <c r="AU333" s="167" t="s">
        <v>80</v>
      </c>
      <c r="AV333" s="10" t="s">
        <v>114</v>
      </c>
      <c r="AW333" s="10" t="s">
        <v>30</v>
      </c>
      <c r="AX333" s="10" t="s">
        <v>72</v>
      </c>
      <c r="AY333" s="167" t="s">
        <v>187</v>
      </c>
    </row>
    <row r="334" spans="2:65" s="9" customFormat="1" ht="16.5" customHeight="1">
      <c r="B334" s="153"/>
      <c r="C334" s="154"/>
      <c r="D334" s="154"/>
      <c r="E334" s="155" t="s">
        <v>19</v>
      </c>
      <c r="F334" s="215" t="s">
        <v>772</v>
      </c>
      <c r="G334" s="216"/>
      <c r="H334" s="216"/>
      <c r="I334" s="216"/>
      <c r="J334" s="154"/>
      <c r="K334" s="155" t="s">
        <v>19</v>
      </c>
      <c r="L334" s="154"/>
      <c r="M334" s="154"/>
      <c r="N334" s="154"/>
      <c r="O334" s="154"/>
      <c r="P334" s="154"/>
      <c r="Q334" s="154"/>
      <c r="R334" s="156"/>
      <c r="T334" s="157"/>
      <c r="U334" s="154"/>
      <c r="V334" s="154"/>
      <c r="W334" s="154"/>
      <c r="X334" s="154"/>
      <c r="Y334" s="154"/>
      <c r="Z334" s="154"/>
      <c r="AA334" s="158"/>
      <c r="AT334" s="159" t="s">
        <v>194</v>
      </c>
      <c r="AU334" s="159" t="s">
        <v>80</v>
      </c>
      <c r="AV334" s="9" t="s">
        <v>80</v>
      </c>
      <c r="AW334" s="9" t="s">
        <v>30</v>
      </c>
      <c r="AX334" s="9" t="s">
        <v>72</v>
      </c>
      <c r="AY334" s="159" t="s">
        <v>187</v>
      </c>
    </row>
    <row r="335" spans="2:65" s="10" customFormat="1" ht="16.5" customHeight="1">
      <c r="B335" s="160"/>
      <c r="C335" s="161"/>
      <c r="D335" s="161"/>
      <c r="E335" s="162" t="s">
        <v>553</v>
      </c>
      <c r="F335" s="213" t="s">
        <v>130</v>
      </c>
      <c r="G335" s="214"/>
      <c r="H335" s="214"/>
      <c r="I335" s="214"/>
      <c r="J335" s="161"/>
      <c r="K335" s="163">
        <v>3</v>
      </c>
      <c r="L335" s="161"/>
      <c r="M335" s="161"/>
      <c r="N335" s="161"/>
      <c r="O335" s="161"/>
      <c r="P335" s="161"/>
      <c r="Q335" s="161"/>
      <c r="R335" s="164"/>
      <c r="T335" s="165"/>
      <c r="U335" s="161"/>
      <c r="V335" s="161"/>
      <c r="W335" s="161"/>
      <c r="X335" s="161"/>
      <c r="Y335" s="161"/>
      <c r="Z335" s="161"/>
      <c r="AA335" s="166"/>
      <c r="AT335" s="167" t="s">
        <v>194</v>
      </c>
      <c r="AU335" s="167" t="s">
        <v>80</v>
      </c>
      <c r="AV335" s="10" t="s">
        <v>114</v>
      </c>
      <c r="AW335" s="10" t="s">
        <v>30</v>
      </c>
      <c r="AX335" s="10" t="s">
        <v>72</v>
      </c>
      <c r="AY335" s="167" t="s">
        <v>187</v>
      </c>
    </row>
    <row r="336" spans="2:65" s="9" customFormat="1" ht="16.5" customHeight="1">
      <c r="B336" s="153"/>
      <c r="C336" s="154"/>
      <c r="D336" s="154"/>
      <c r="E336" s="155" t="s">
        <v>19</v>
      </c>
      <c r="F336" s="215" t="s">
        <v>773</v>
      </c>
      <c r="G336" s="216"/>
      <c r="H336" s="216"/>
      <c r="I336" s="216"/>
      <c r="J336" s="154"/>
      <c r="K336" s="155" t="s">
        <v>19</v>
      </c>
      <c r="L336" s="154"/>
      <c r="M336" s="154"/>
      <c r="N336" s="154"/>
      <c r="O336" s="154"/>
      <c r="P336" s="154"/>
      <c r="Q336" s="154"/>
      <c r="R336" s="156"/>
      <c r="T336" s="157"/>
      <c r="U336" s="154"/>
      <c r="V336" s="154"/>
      <c r="W336" s="154"/>
      <c r="X336" s="154"/>
      <c r="Y336" s="154"/>
      <c r="Z336" s="154"/>
      <c r="AA336" s="158"/>
      <c r="AT336" s="159" t="s">
        <v>194</v>
      </c>
      <c r="AU336" s="159" t="s">
        <v>80</v>
      </c>
      <c r="AV336" s="9" t="s">
        <v>80</v>
      </c>
      <c r="AW336" s="9" t="s">
        <v>30</v>
      </c>
      <c r="AX336" s="9" t="s">
        <v>72</v>
      </c>
      <c r="AY336" s="159" t="s">
        <v>187</v>
      </c>
    </row>
    <row r="337" spans="2:65" s="10" customFormat="1" ht="16.5" customHeight="1">
      <c r="B337" s="160"/>
      <c r="C337" s="161"/>
      <c r="D337" s="161"/>
      <c r="E337" s="162" t="s">
        <v>554</v>
      </c>
      <c r="F337" s="213" t="s">
        <v>130</v>
      </c>
      <c r="G337" s="214"/>
      <c r="H337" s="214"/>
      <c r="I337" s="214"/>
      <c r="J337" s="161"/>
      <c r="K337" s="163">
        <v>3</v>
      </c>
      <c r="L337" s="161"/>
      <c r="M337" s="161"/>
      <c r="N337" s="161"/>
      <c r="O337" s="161"/>
      <c r="P337" s="161"/>
      <c r="Q337" s="161"/>
      <c r="R337" s="164"/>
      <c r="T337" s="165"/>
      <c r="U337" s="161"/>
      <c r="V337" s="161"/>
      <c r="W337" s="161"/>
      <c r="X337" s="161"/>
      <c r="Y337" s="161"/>
      <c r="Z337" s="161"/>
      <c r="AA337" s="166"/>
      <c r="AT337" s="167" t="s">
        <v>194</v>
      </c>
      <c r="AU337" s="167" t="s">
        <v>80</v>
      </c>
      <c r="AV337" s="10" t="s">
        <v>114</v>
      </c>
      <c r="AW337" s="10" t="s">
        <v>30</v>
      </c>
      <c r="AX337" s="10" t="s">
        <v>72</v>
      </c>
      <c r="AY337" s="167" t="s">
        <v>187</v>
      </c>
    </row>
    <row r="338" spans="2:65" s="9" customFormat="1" ht="16.5" customHeight="1">
      <c r="B338" s="153"/>
      <c r="C338" s="154"/>
      <c r="D338" s="154"/>
      <c r="E338" s="155" t="s">
        <v>19</v>
      </c>
      <c r="F338" s="215" t="s">
        <v>774</v>
      </c>
      <c r="G338" s="216"/>
      <c r="H338" s="216"/>
      <c r="I338" s="216"/>
      <c r="J338" s="154"/>
      <c r="K338" s="155" t="s">
        <v>19</v>
      </c>
      <c r="L338" s="154"/>
      <c r="M338" s="154"/>
      <c r="N338" s="154"/>
      <c r="O338" s="154"/>
      <c r="P338" s="154"/>
      <c r="Q338" s="154"/>
      <c r="R338" s="156"/>
      <c r="T338" s="157"/>
      <c r="U338" s="154"/>
      <c r="V338" s="154"/>
      <c r="W338" s="154"/>
      <c r="X338" s="154"/>
      <c r="Y338" s="154"/>
      <c r="Z338" s="154"/>
      <c r="AA338" s="158"/>
      <c r="AT338" s="159" t="s">
        <v>194</v>
      </c>
      <c r="AU338" s="159" t="s">
        <v>80</v>
      </c>
      <c r="AV338" s="9" t="s">
        <v>80</v>
      </c>
      <c r="AW338" s="9" t="s">
        <v>30</v>
      </c>
      <c r="AX338" s="9" t="s">
        <v>72</v>
      </c>
      <c r="AY338" s="159" t="s">
        <v>187</v>
      </c>
    </row>
    <row r="339" spans="2:65" s="10" customFormat="1" ht="16.5" customHeight="1">
      <c r="B339" s="160"/>
      <c r="C339" s="161"/>
      <c r="D339" s="161"/>
      <c r="E339" s="162" t="s">
        <v>555</v>
      </c>
      <c r="F339" s="213" t="s">
        <v>130</v>
      </c>
      <c r="G339" s="214"/>
      <c r="H339" s="214"/>
      <c r="I339" s="214"/>
      <c r="J339" s="161"/>
      <c r="K339" s="163">
        <v>3</v>
      </c>
      <c r="L339" s="161"/>
      <c r="M339" s="161"/>
      <c r="N339" s="161"/>
      <c r="O339" s="161"/>
      <c r="P339" s="161"/>
      <c r="Q339" s="161"/>
      <c r="R339" s="164"/>
      <c r="T339" s="165"/>
      <c r="U339" s="161"/>
      <c r="V339" s="161"/>
      <c r="W339" s="161"/>
      <c r="X339" s="161"/>
      <c r="Y339" s="161"/>
      <c r="Z339" s="161"/>
      <c r="AA339" s="166"/>
      <c r="AT339" s="167" t="s">
        <v>194</v>
      </c>
      <c r="AU339" s="167" t="s">
        <v>80</v>
      </c>
      <c r="AV339" s="10" t="s">
        <v>114</v>
      </c>
      <c r="AW339" s="10" t="s">
        <v>30</v>
      </c>
      <c r="AX339" s="10" t="s">
        <v>72</v>
      </c>
      <c r="AY339" s="167" t="s">
        <v>187</v>
      </c>
    </row>
    <row r="340" spans="2:65" s="9" customFormat="1" ht="16.5" customHeight="1">
      <c r="B340" s="153"/>
      <c r="C340" s="154"/>
      <c r="D340" s="154"/>
      <c r="E340" s="155" t="s">
        <v>19</v>
      </c>
      <c r="F340" s="215" t="s">
        <v>775</v>
      </c>
      <c r="G340" s="216"/>
      <c r="H340" s="216"/>
      <c r="I340" s="216"/>
      <c r="J340" s="154"/>
      <c r="K340" s="155" t="s">
        <v>19</v>
      </c>
      <c r="L340" s="154"/>
      <c r="M340" s="154"/>
      <c r="N340" s="154"/>
      <c r="O340" s="154"/>
      <c r="P340" s="154"/>
      <c r="Q340" s="154"/>
      <c r="R340" s="156"/>
      <c r="T340" s="157"/>
      <c r="U340" s="154"/>
      <c r="V340" s="154"/>
      <c r="W340" s="154"/>
      <c r="X340" s="154"/>
      <c r="Y340" s="154"/>
      <c r="Z340" s="154"/>
      <c r="AA340" s="158"/>
      <c r="AT340" s="159" t="s">
        <v>194</v>
      </c>
      <c r="AU340" s="159" t="s">
        <v>80</v>
      </c>
      <c r="AV340" s="9" t="s">
        <v>80</v>
      </c>
      <c r="AW340" s="9" t="s">
        <v>30</v>
      </c>
      <c r="AX340" s="9" t="s">
        <v>72</v>
      </c>
      <c r="AY340" s="159" t="s">
        <v>187</v>
      </c>
    </row>
    <row r="341" spans="2:65" s="10" customFormat="1" ht="16.5" customHeight="1">
      <c r="B341" s="160"/>
      <c r="C341" s="161"/>
      <c r="D341" s="161"/>
      <c r="E341" s="162" t="s">
        <v>556</v>
      </c>
      <c r="F341" s="213" t="s">
        <v>114</v>
      </c>
      <c r="G341" s="214"/>
      <c r="H341" s="214"/>
      <c r="I341" s="214"/>
      <c r="J341" s="161"/>
      <c r="K341" s="163">
        <v>2</v>
      </c>
      <c r="L341" s="161"/>
      <c r="M341" s="161"/>
      <c r="N341" s="161"/>
      <c r="O341" s="161"/>
      <c r="P341" s="161"/>
      <c r="Q341" s="161"/>
      <c r="R341" s="164"/>
      <c r="T341" s="165"/>
      <c r="U341" s="161"/>
      <c r="V341" s="161"/>
      <c r="W341" s="161"/>
      <c r="X341" s="161"/>
      <c r="Y341" s="161"/>
      <c r="Z341" s="161"/>
      <c r="AA341" s="166"/>
      <c r="AT341" s="167" t="s">
        <v>194</v>
      </c>
      <c r="AU341" s="167" t="s">
        <v>80</v>
      </c>
      <c r="AV341" s="10" t="s">
        <v>114</v>
      </c>
      <c r="AW341" s="10" t="s">
        <v>30</v>
      </c>
      <c r="AX341" s="10" t="s">
        <v>72</v>
      </c>
      <c r="AY341" s="167" t="s">
        <v>187</v>
      </c>
    </row>
    <row r="342" spans="2:65" s="9" customFormat="1" ht="16.5" customHeight="1">
      <c r="B342" s="153"/>
      <c r="C342" s="154"/>
      <c r="D342" s="154"/>
      <c r="E342" s="155" t="s">
        <v>19</v>
      </c>
      <c r="F342" s="215" t="s">
        <v>776</v>
      </c>
      <c r="G342" s="216"/>
      <c r="H342" s="216"/>
      <c r="I342" s="216"/>
      <c r="J342" s="154"/>
      <c r="K342" s="155" t="s">
        <v>19</v>
      </c>
      <c r="L342" s="154"/>
      <c r="M342" s="154"/>
      <c r="N342" s="154"/>
      <c r="O342" s="154"/>
      <c r="P342" s="154"/>
      <c r="Q342" s="154"/>
      <c r="R342" s="156"/>
      <c r="T342" s="157"/>
      <c r="U342" s="154"/>
      <c r="V342" s="154"/>
      <c r="W342" s="154"/>
      <c r="X342" s="154"/>
      <c r="Y342" s="154"/>
      <c r="Z342" s="154"/>
      <c r="AA342" s="158"/>
      <c r="AT342" s="159" t="s">
        <v>194</v>
      </c>
      <c r="AU342" s="159" t="s">
        <v>80</v>
      </c>
      <c r="AV342" s="9" t="s">
        <v>80</v>
      </c>
      <c r="AW342" s="9" t="s">
        <v>30</v>
      </c>
      <c r="AX342" s="9" t="s">
        <v>72</v>
      </c>
      <c r="AY342" s="159" t="s">
        <v>187</v>
      </c>
    </row>
    <row r="343" spans="2:65" s="10" customFormat="1" ht="16.5" customHeight="1">
      <c r="B343" s="160"/>
      <c r="C343" s="161"/>
      <c r="D343" s="161"/>
      <c r="E343" s="162" t="s">
        <v>557</v>
      </c>
      <c r="F343" s="213" t="s">
        <v>114</v>
      </c>
      <c r="G343" s="214"/>
      <c r="H343" s="214"/>
      <c r="I343" s="214"/>
      <c r="J343" s="161"/>
      <c r="K343" s="163">
        <v>2</v>
      </c>
      <c r="L343" s="161"/>
      <c r="M343" s="161"/>
      <c r="N343" s="161"/>
      <c r="O343" s="161"/>
      <c r="P343" s="161"/>
      <c r="Q343" s="161"/>
      <c r="R343" s="164"/>
      <c r="T343" s="165"/>
      <c r="U343" s="161"/>
      <c r="V343" s="161"/>
      <c r="W343" s="161"/>
      <c r="X343" s="161"/>
      <c r="Y343" s="161"/>
      <c r="Z343" s="161"/>
      <c r="AA343" s="166"/>
      <c r="AT343" s="167" t="s">
        <v>194</v>
      </c>
      <c r="AU343" s="167" t="s">
        <v>80</v>
      </c>
      <c r="AV343" s="10" t="s">
        <v>114</v>
      </c>
      <c r="AW343" s="10" t="s">
        <v>30</v>
      </c>
      <c r="AX343" s="10" t="s">
        <v>72</v>
      </c>
      <c r="AY343" s="167" t="s">
        <v>187</v>
      </c>
    </row>
    <row r="344" spans="2:65" s="10" customFormat="1" ht="25.5" customHeight="1">
      <c r="B344" s="160"/>
      <c r="C344" s="161"/>
      <c r="D344" s="161"/>
      <c r="E344" s="162" t="s">
        <v>777</v>
      </c>
      <c r="F344" s="213" t="s">
        <v>778</v>
      </c>
      <c r="G344" s="214"/>
      <c r="H344" s="214"/>
      <c r="I344" s="214"/>
      <c r="J344" s="161"/>
      <c r="K344" s="163">
        <v>27</v>
      </c>
      <c r="L344" s="161"/>
      <c r="M344" s="161"/>
      <c r="N344" s="161"/>
      <c r="O344" s="161"/>
      <c r="P344" s="161"/>
      <c r="Q344" s="161"/>
      <c r="R344" s="164"/>
      <c r="T344" s="165"/>
      <c r="U344" s="161"/>
      <c r="V344" s="161"/>
      <c r="W344" s="161"/>
      <c r="X344" s="161"/>
      <c r="Y344" s="161"/>
      <c r="Z344" s="161"/>
      <c r="AA344" s="166"/>
      <c r="AT344" s="167" t="s">
        <v>194</v>
      </c>
      <c r="AU344" s="167" t="s">
        <v>80</v>
      </c>
      <c r="AV344" s="10" t="s">
        <v>114</v>
      </c>
      <c r="AW344" s="10" t="s">
        <v>30</v>
      </c>
      <c r="AX344" s="10" t="s">
        <v>80</v>
      </c>
      <c r="AY344" s="167" t="s">
        <v>187</v>
      </c>
    </row>
    <row r="345" spans="2:65" s="1" customFormat="1" ht="38.25" customHeight="1">
      <c r="B345" s="32"/>
      <c r="C345" s="145" t="s">
        <v>474</v>
      </c>
      <c r="D345" s="145" t="s">
        <v>188</v>
      </c>
      <c r="E345" s="146" t="s">
        <v>779</v>
      </c>
      <c r="F345" s="217" t="s">
        <v>780</v>
      </c>
      <c r="G345" s="217"/>
      <c r="H345" s="217"/>
      <c r="I345" s="217"/>
      <c r="J345" s="147" t="s">
        <v>191</v>
      </c>
      <c r="K345" s="148">
        <v>3</v>
      </c>
      <c r="L345" s="218">
        <v>0</v>
      </c>
      <c r="M345" s="218"/>
      <c r="N345" s="218">
        <f>ROUND(L345*K345,2)</f>
        <v>0</v>
      </c>
      <c r="O345" s="218"/>
      <c r="P345" s="218"/>
      <c r="Q345" s="218"/>
      <c r="R345" s="34"/>
      <c r="T345" s="149" t="s">
        <v>19</v>
      </c>
      <c r="U345" s="41" t="s">
        <v>37</v>
      </c>
      <c r="V345" s="150">
        <v>0</v>
      </c>
      <c r="W345" s="150">
        <f>V345*K345</f>
        <v>0</v>
      </c>
      <c r="X345" s="150">
        <v>0</v>
      </c>
      <c r="Y345" s="150">
        <f>X345*K345</f>
        <v>0</v>
      </c>
      <c r="Z345" s="150">
        <v>0</v>
      </c>
      <c r="AA345" s="151">
        <f>Z345*K345</f>
        <v>0</v>
      </c>
      <c r="AR345" s="19" t="s">
        <v>186</v>
      </c>
      <c r="AT345" s="19" t="s">
        <v>188</v>
      </c>
      <c r="AU345" s="19" t="s">
        <v>80</v>
      </c>
      <c r="AY345" s="19" t="s">
        <v>187</v>
      </c>
      <c r="BE345" s="152">
        <f>IF(U345="základní",N345,0)</f>
        <v>0</v>
      </c>
      <c r="BF345" s="152">
        <f>IF(U345="snížená",N345,0)</f>
        <v>0</v>
      </c>
      <c r="BG345" s="152">
        <f>IF(U345="zákl. přenesená",N345,0)</f>
        <v>0</v>
      </c>
      <c r="BH345" s="152">
        <f>IF(U345="sníž. přenesená",N345,0)</f>
        <v>0</v>
      </c>
      <c r="BI345" s="152">
        <f>IF(U345="nulová",N345,0)</f>
        <v>0</v>
      </c>
      <c r="BJ345" s="19" t="s">
        <v>80</v>
      </c>
      <c r="BK345" s="152">
        <f>ROUND(L345*K345,2)</f>
        <v>0</v>
      </c>
      <c r="BL345" s="19" t="s">
        <v>186</v>
      </c>
      <c r="BM345" s="19" t="s">
        <v>781</v>
      </c>
    </row>
    <row r="346" spans="2:65" s="9" customFormat="1" ht="16.5" customHeight="1">
      <c r="B346" s="153"/>
      <c r="C346" s="154"/>
      <c r="D346" s="154"/>
      <c r="E346" s="155" t="s">
        <v>19</v>
      </c>
      <c r="F346" s="219" t="s">
        <v>766</v>
      </c>
      <c r="G346" s="220"/>
      <c r="H346" s="220"/>
      <c r="I346" s="220"/>
      <c r="J346" s="154"/>
      <c r="K346" s="155" t="s">
        <v>19</v>
      </c>
      <c r="L346" s="154"/>
      <c r="M346" s="154"/>
      <c r="N346" s="154"/>
      <c r="O346" s="154"/>
      <c r="P346" s="154"/>
      <c r="Q346" s="154"/>
      <c r="R346" s="156"/>
      <c r="T346" s="157"/>
      <c r="U346" s="154"/>
      <c r="V346" s="154"/>
      <c r="W346" s="154"/>
      <c r="X346" s="154"/>
      <c r="Y346" s="154"/>
      <c r="Z346" s="154"/>
      <c r="AA346" s="158"/>
      <c r="AT346" s="159" t="s">
        <v>194</v>
      </c>
      <c r="AU346" s="159" t="s">
        <v>80</v>
      </c>
      <c r="AV346" s="9" t="s">
        <v>80</v>
      </c>
      <c r="AW346" s="9" t="s">
        <v>30</v>
      </c>
      <c r="AX346" s="9" t="s">
        <v>72</v>
      </c>
      <c r="AY346" s="159" t="s">
        <v>187</v>
      </c>
    </row>
    <row r="347" spans="2:65" s="9" customFormat="1" ht="16.5" customHeight="1">
      <c r="B347" s="153"/>
      <c r="C347" s="154"/>
      <c r="D347" s="154"/>
      <c r="E347" s="155" t="s">
        <v>19</v>
      </c>
      <c r="F347" s="215" t="s">
        <v>759</v>
      </c>
      <c r="G347" s="216"/>
      <c r="H347" s="216"/>
      <c r="I347" s="216"/>
      <c r="J347" s="154"/>
      <c r="K347" s="155" t="s">
        <v>19</v>
      </c>
      <c r="L347" s="154"/>
      <c r="M347" s="154"/>
      <c r="N347" s="154"/>
      <c r="O347" s="154"/>
      <c r="P347" s="154"/>
      <c r="Q347" s="154"/>
      <c r="R347" s="156"/>
      <c r="T347" s="157"/>
      <c r="U347" s="154"/>
      <c r="V347" s="154"/>
      <c r="W347" s="154"/>
      <c r="X347" s="154"/>
      <c r="Y347" s="154"/>
      <c r="Z347" s="154"/>
      <c r="AA347" s="158"/>
      <c r="AT347" s="159" t="s">
        <v>194</v>
      </c>
      <c r="AU347" s="159" t="s">
        <v>80</v>
      </c>
      <c r="AV347" s="9" t="s">
        <v>80</v>
      </c>
      <c r="AW347" s="9" t="s">
        <v>30</v>
      </c>
      <c r="AX347" s="9" t="s">
        <v>72</v>
      </c>
      <c r="AY347" s="159" t="s">
        <v>187</v>
      </c>
    </row>
    <row r="348" spans="2:65" s="9" customFormat="1" ht="16.5" customHeight="1">
      <c r="B348" s="153"/>
      <c r="C348" s="154"/>
      <c r="D348" s="154"/>
      <c r="E348" s="155" t="s">
        <v>19</v>
      </c>
      <c r="F348" s="215" t="s">
        <v>782</v>
      </c>
      <c r="G348" s="216"/>
      <c r="H348" s="216"/>
      <c r="I348" s="216"/>
      <c r="J348" s="154"/>
      <c r="K348" s="155" t="s">
        <v>19</v>
      </c>
      <c r="L348" s="154"/>
      <c r="M348" s="154"/>
      <c r="N348" s="154"/>
      <c r="O348" s="154"/>
      <c r="P348" s="154"/>
      <c r="Q348" s="154"/>
      <c r="R348" s="156"/>
      <c r="T348" s="157"/>
      <c r="U348" s="154"/>
      <c r="V348" s="154"/>
      <c r="W348" s="154"/>
      <c r="X348" s="154"/>
      <c r="Y348" s="154"/>
      <c r="Z348" s="154"/>
      <c r="AA348" s="158"/>
      <c r="AT348" s="159" t="s">
        <v>194</v>
      </c>
      <c r="AU348" s="159" t="s">
        <v>80</v>
      </c>
      <c r="AV348" s="9" t="s">
        <v>80</v>
      </c>
      <c r="AW348" s="9" t="s">
        <v>30</v>
      </c>
      <c r="AX348" s="9" t="s">
        <v>72</v>
      </c>
      <c r="AY348" s="159" t="s">
        <v>187</v>
      </c>
    </row>
    <row r="349" spans="2:65" s="10" customFormat="1" ht="16.5" customHeight="1">
      <c r="B349" s="160"/>
      <c r="C349" s="161"/>
      <c r="D349" s="161"/>
      <c r="E349" s="162" t="s">
        <v>492</v>
      </c>
      <c r="F349" s="213" t="s">
        <v>130</v>
      </c>
      <c r="G349" s="214"/>
      <c r="H349" s="214"/>
      <c r="I349" s="214"/>
      <c r="J349" s="161"/>
      <c r="K349" s="163">
        <v>3</v>
      </c>
      <c r="L349" s="161"/>
      <c r="M349" s="161"/>
      <c r="N349" s="161"/>
      <c r="O349" s="161"/>
      <c r="P349" s="161"/>
      <c r="Q349" s="161"/>
      <c r="R349" s="164"/>
      <c r="T349" s="165"/>
      <c r="U349" s="161"/>
      <c r="V349" s="161"/>
      <c r="W349" s="161"/>
      <c r="X349" s="161"/>
      <c r="Y349" s="161"/>
      <c r="Z349" s="161"/>
      <c r="AA349" s="166"/>
      <c r="AT349" s="167" t="s">
        <v>194</v>
      </c>
      <c r="AU349" s="167" t="s">
        <v>80</v>
      </c>
      <c r="AV349" s="10" t="s">
        <v>114</v>
      </c>
      <c r="AW349" s="10" t="s">
        <v>30</v>
      </c>
      <c r="AX349" s="10" t="s">
        <v>72</v>
      </c>
      <c r="AY349" s="167" t="s">
        <v>187</v>
      </c>
    </row>
    <row r="350" spans="2:65" s="10" customFormat="1" ht="16.5" customHeight="1">
      <c r="B350" s="160"/>
      <c r="C350" s="161"/>
      <c r="D350" s="161"/>
      <c r="E350" s="162" t="s">
        <v>153</v>
      </c>
      <c r="F350" s="213" t="s">
        <v>783</v>
      </c>
      <c r="G350" s="214"/>
      <c r="H350" s="214"/>
      <c r="I350" s="214"/>
      <c r="J350" s="161"/>
      <c r="K350" s="163">
        <v>3</v>
      </c>
      <c r="L350" s="161"/>
      <c r="M350" s="161"/>
      <c r="N350" s="161"/>
      <c r="O350" s="161"/>
      <c r="P350" s="161"/>
      <c r="Q350" s="161"/>
      <c r="R350" s="164"/>
      <c r="T350" s="165"/>
      <c r="U350" s="161"/>
      <c r="V350" s="161"/>
      <c r="W350" s="161"/>
      <c r="X350" s="161"/>
      <c r="Y350" s="161"/>
      <c r="Z350" s="161"/>
      <c r="AA350" s="166"/>
      <c r="AT350" s="167" t="s">
        <v>194</v>
      </c>
      <c r="AU350" s="167" t="s">
        <v>80</v>
      </c>
      <c r="AV350" s="10" t="s">
        <v>114</v>
      </c>
      <c r="AW350" s="10" t="s">
        <v>30</v>
      </c>
      <c r="AX350" s="10" t="s">
        <v>80</v>
      </c>
      <c r="AY350" s="167" t="s">
        <v>187</v>
      </c>
    </row>
    <row r="351" spans="2:65" s="1" customFormat="1" ht="25.5" customHeight="1">
      <c r="B351" s="32"/>
      <c r="C351" s="145" t="s">
        <v>486</v>
      </c>
      <c r="D351" s="145" t="s">
        <v>188</v>
      </c>
      <c r="E351" s="146" t="s">
        <v>784</v>
      </c>
      <c r="F351" s="217" t="s">
        <v>785</v>
      </c>
      <c r="G351" s="217"/>
      <c r="H351" s="217"/>
      <c r="I351" s="217"/>
      <c r="J351" s="147" t="s">
        <v>191</v>
      </c>
      <c r="K351" s="148">
        <v>2</v>
      </c>
      <c r="L351" s="218">
        <v>0</v>
      </c>
      <c r="M351" s="218"/>
      <c r="N351" s="218">
        <f>ROUND(L351*K351,2)</f>
        <v>0</v>
      </c>
      <c r="O351" s="218"/>
      <c r="P351" s="218"/>
      <c r="Q351" s="218"/>
      <c r="R351" s="34"/>
      <c r="T351" s="149" t="s">
        <v>19</v>
      </c>
      <c r="U351" s="41" t="s">
        <v>37</v>
      </c>
      <c r="V351" s="150">
        <v>0</v>
      </c>
      <c r="W351" s="150">
        <f>V351*K351</f>
        <v>0</v>
      </c>
      <c r="X351" s="150">
        <v>0</v>
      </c>
      <c r="Y351" s="150">
        <f>X351*K351</f>
        <v>0</v>
      </c>
      <c r="Z351" s="150">
        <v>0</v>
      </c>
      <c r="AA351" s="151">
        <f>Z351*K351</f>
        <v>0</v>
      </c>
      <c r="AR351" s="19" t="s">
        <v>186</v>
      </c>
      <c r="AT351" s="19" t="s">
        <v>188</v>
      </c>
      <c r="AU351" s="19" t="s">
        <v>80</v>
      </c>
      <c r="AY351" s="19" t="s">
        <v>187</v>
      </c>
      <c r="BE351" s="152">
        <f>IF(U351="základní",N351,0)</f>
        <v>0</v>
      </c>
      <c r="BF351" s="152">
        <f>IF(U351="snížená",N351,0)</f>
        <v>0</v>
      </c>
      <c r="BG351" s="152">
        <f>IF(U351="zákl. přenesená",N351,0)</f>
        <v>0</v>
      </c>
      <c r="BH351" s="152">
        <f>IF(U351="sníž. přenesená",N351,0)</f>
        <v>0</v>
      </c>
      <c r="BI351" s="152">
        <f>IF(U351="nulová",N351,0)</f>
        <v>0</v>
      </c>
      <c r="BJ351" s="19" t="s">
        <v>80</v>
      </c>
      <c r="BK351" s="152">
        <f>ROUND(L351*K351,2)</f>
        <v>0</v>
      </c>
      <c r="BL351" s="19" t="s">
        <v>186</v>
      </c>
      <c r="BM351" s="19" t="s">
        <v>786</v>
      </c>
    </row>
    <row r="352" spans="2:65" s="9" customFormat="1" ht="16.5" customHeight="1">
      <c r="B352" s="153"/>
      <c r="C352" s="154"/>
      <c r="D352" s="154"/>
      <c r="E352" s="155" t="s">
        <v>19</v>
      </c>
      <c r="F352" s="219" t="s">
        <v>766</v>
      </c>
      <c r="G352" s="220"/>
      <c r="H352" s="220"/>
      <c r="I352" s="220"/>
      <c r="J352" s="154"/>
      <c r="K352" s="155" t="s">
        <v>19</v>
      </c>
      <c r="L352" s="154"/>
      <c r="M352" s="154"/>
      <c r="N352" s="154"/>
      <c r="O352" s="154"/>
      <c r="P352" s="154"/>
      <c r="Q352" s="154"/>
      <c r="R352" s="156"/>
      <c r="T352" s="157"/>
      <c r="U352" s="154"/>
      <c r="V352" s="154"/>
      <c r="W352" s="154"/>
      <c r="X352" s="154"/>
      <c r="Y352" s="154"/>
      <c r="Z352" s="154"/>
      <c r="AA352" s="158"/>
      <c r="AT352" s="159" t="s">
        <v>194</v>
      </c>
      <c r="AU352" s="159" t="s">
        <v>80</v>
      </c>
      <c r="AV352" s="9" t="s">
        <v>80</v>
      </c>
      <c r="AW352" s="9" t="s">
        <v>30</v>
      </c>
      <c r="AX352" s="9" t="s">
        <v>72</v>
      </c>
      <c r="AY352" s="159" t="s">
        <v>187</v>
      </c>
    </row>
    <row r="353" spans="2:65" s="9" customFormat="1" ht="16.5" customHeight="1">
      <c r="B353" s="153"/>
      <c r="C353" s="154"/>
      <c r="D353" s="154"/>
      <c r="E353" s="155" t="s">
        <v>19</v>
      </c>
      <c r="F353" s="215" t="s">
        <v>759</v>
      </c>
      <c r="G353" s="216"/>
      <c r="H353" s="216"/>
      <c r="I353" s="216"/>
      <c r="J353" s="154"/>
      <c r="K353" s="155" t="s">
        <v>19</v>
      </c>
      <c r="L353" s="154"/>
      <c r="M353" s="154"/>
      <c r="N353" s="154"/>
      <c r="O353" s="154"/>
      <c r="P353" s="154"/>
      <c r="Q353" s="154"/>
      <c r="R353" s="156"/>
      <c r="T353" s="157"/>
      <c r="U353" s="154"/>
      <c r="V353" s="154"/>
      <c r="W353" s="154"/>
      <c r="X353" s="154"/>
      <c r="Y353" s="154"/>
      <c r="Z353" s="154"/>
      <c r="AA353" s="158"/>
      <c r="AT353" s="159" t="s">
        <v>194</v>
      </c>
      <c r="AU353" s="159" t="s">
        <v>80</v>
      </c>
      <c r="AV353" s="9" t="s">
        <v>80</v>
      </c>
      <c r="AW353" s="9" t="s">
        <v>30</v>
      </c>
      <c r="AX353" s="9" t="s">
        <v>72</v>
      </c>
      <c r="AY353" s="159" t="s">
        <v>187</v>
      </c>
    </row>
    <row r="354" spans="2:65" s="9" customFormat="1" ht="25.5" customHeight="1">
      <c r="B354" s="153"/>
      <c r="C354" s="154"/>
      <c r="D354" s="154"/>
      <c r="E354" s="155" t="s">
        <v>19</v>
      </c>
      <c r="F354" s="215" t="s">
        <v>787</v>
      </c>
      <c r="G354" s="216"/>
      <c r="H354" s="216"/>
      <c r="I354" s="216"/>
      <c r="J354" s="154"/>
      <c r="K354" s="155" t="s">
        <v>19</v>
      </c>
      <c r="L354" s="154"/>
      <c r="M354" s="154"/>
      <c r="N354" s="154"/>
      <c r="O354" s="154"/>
      <c r="P354" s="154"/>
      <c r="Q354" s="154"/>
      <c r="R354" s="156"/>
      <c r="T354" s="157"/>
      <c r="U354" s="154"/>
      <c r="V354" s="154"/>
      <c r="W354" s="154"/>
      <c r="X354" s="154"/>
      <c r="Y354" s="154"/>
      <c r="Z354" s="154"/>
      <c r="AA354" s="158"/>
      <c r="AT354" s="159" t="s">
        <v>194</v>
      </c>
      <c r="AU354" s="159" t="s">
        <v>80</v>
      </c>
      <c r="AV354" s="9" t="s">
        <v>80</v>
      </c>
      <c r="AW354" s="9" t="s">
        <v>30</v>
      </c>
      <c r="AX354" s="9" t="s">
        <v>72</v>
      </c>
      <c r="AY354" s="159" t="s">
        <v>187</v>
      </c>
    </row>
    <row r="355" spans="2:65" s="10" customFormat="1" ht="16.5" customHeight="1">
      <c r="B355" s="160"/>
      <c r="C355" s="161"/>
      <c r="D355" s="161"/>
      <c r="E355" s="162" t="s">
        <v>788</v>
      </c>
      <c r="F355" s="213" t="s">
        <v>114</v>
      </c>
      <c r="G355" s="214"/>
      <c r="H355" s="214"/>
      <c r="I355" s="214"/>
      <c r="J355" s="161"/>
      <c r="K355" s="163">
        <v>2</v>
      </c>
      <c r="L355" s="161"/>
      <c r="M355" s="161"/>
      <c r="N355" s="161"/>
      <c r="O355" s="161"/>
      <c r="P355" s="161"/>
      <c r="Q355" s="161"/>
      <c r="R355" s="164"/>
      <c r="T355" s="165"/>
      <c r="U355" s="161"/>
      <c r="V355" s="161"/>
      <c r="W355" s="161"/>
      <c r="X355" s="161"/>
      <c r="Y355" s="161"/>
      <c r="Z355" s="161"/>
      <c r="AA355" s="166"/>
      <c r="AT355" s="167" t="s">
        <v>194</v>
      </c>
      <c r="AU355" s="167" t="s">
        <v>80</v>
      </c>
      <c r="AV355" s="10" t="s">
        <v>114</v>
      </c>
      <c r="AW355" s="10" t="s">
        <v>30</v>
      </c>
      <c r="AX355" s="10" t="s">
        <v>72</v>
      </c>
      <c r="AY355" s="167" t="s">
        <v>187</v>
      </c>
    </row>
    <row r="356" spans="2:65" s="10" customFormat="1" ht="16.5" customHeight="1">
      <c r="B356" s="160"/>
      <c r="C356" s="161"/>
      <c r="D356" s="161"/>
      <c r="E356" s="162" t="s">
        <v>789</v>
      </c>
      <c r="F356" s="213" t="s">
        <v>790</v>
      </c>
      <c r="G356" s="214"/>
      <c r="H356" s="214"/>
      <c r="I356" s="214"/>
      <c r="J356" s="161"/>
      <c r="K356" s="163">
        <v>2</v>
      </c>
      <c r="L356" s="161"/>
      <c r="M356" s="161"/>
      <c r="N356" s="161"/>
      <c r="O356" s="161"/>
      <c r="P356" s="161"/>
      <c r="Q356" s="161"/>
      <c r="R356" s="164"/>
      <c r="T356" s="165"/>
      <c r="U356" s="161"/>
      <c r="V356" s="161"/>
      <c r="W356" s="161"/>
      <c r="X356" s="161"/>
      <c r="Y356" s="161"/>
      <c r="Z356" s="161"/>
      <c r="AA356" s="166"/>
      <c r="AT356" s="167" t="s">
        <v>194</v>
      </c>
      <c r="AU356" s="167" t="s">
        <v>80</v>
      </c>
      <c r="AV356" s="10" t="s">
        <v>114</v>
      </c>
      <c r="AW356" s="10" t="s">
        <v>30</v>
      </c>
      <c r="AX356" s="10" t="s">
        <v>80</v>
      </c>
      <c r="AY356" s="167" t="s">
        <v>187</v>
      </c>
    </row>
    <row r="357" spans="2:65" s="1" customFormat="1" ht="25.5" customHeight="1">
      <c r="B357" s="32"/>
      <c r="C357" s="145" t="s">
        <v>501</v>
      </c>
      <c r="D357" s="145" t="s">
        <v>188</v>
      </c>
      <c r="E357" s="146" t="s">
        <v>791</v>
      </c>
      <c r="F357" s="217" t="s">
        <v>792</v>
      </c>
      <c r="G357" s="217"/>
      <c r="H357" s="217"/>
      <c r="I357" s="217"/>
      <c r="J357" s="147" t="s">
        <v>215</v>
      </c>
      <c r="K357" s="148">
        <v>3</v>
      </c>
      <c r="L357" s="218">
        <v>0</v>
      </c>
      <c r="M357" s="218"/>
      <c r="N357" s="218">
        <f>ROUND(L357*K357,2)</f>
        <v>0</v>
      </c>
      <c r="O357" s="218"/>
      <c r="P357" s="218"/>
      <c r="Q357" s="218"/>
      <c r="R357" s="34"/>
      <c r="T357" s="149" t="s">
        <v>19</v>
      </c>
      <c r="U357" s="41" t="s">
        <v>37</v>
      </c>
      <c r="V357" s="150">
        <v>0</v>
      </c>
      <c r="W357" s="150">
        <f>V357*K357</f>
        <v>0</v>
      </c>
      <c r="X357" s="150">
        <v>0</v>
      </c>
      <c r="Y357" s="150">
        <f>X357*K357</f>
        <v>0</v>
      </c>
      <c r="Z357" s="150">
        <v>0</v>
      </c>
      <c r="AA357" s="151">
        <f>Z357*K357</f>
        <v>0</v>
      </c>
      <c r="AR357" s="19" t="s">
        <v>186</v>
      </c>
      <c r="AT357" s="19" t="s">
        <v>188</v>
      </c>
      <c r="AU357" s="19" t="s">
        <v>80</v>
      </c>
      <c r="AY357" s="19" t="s">
        <v>187</v>
      </c>
      <c r="BE357" s="152">
        <f>IF(U357="základní",N357,0)</f>
        <v>0</v>
      </c>
      <c r="BF357" s="152">
        <f>IF(U357="snížená",N357,0)</f>
        <v>0</v>
      </c>
      <c r="BG357" s="152">
        <f>IF(U357="zákl. přenesená",N357,0)</f>
        <v>0</v>
      </c>
      <c r="BH357" s="152">
        <f>IF(U357="sníž. přenesená",N357,0)</f>
        <v>0</v>
      </c>
      <c r="BI357" s="152">
        <f>IF(U357="nulová",N357,0)</f>
        <v>0</v>
      </c>
      <c r="BJ357" s="19" t="s">
        <v>80</v>
      </c>
      <c r="BK357" s="152">
        <f>ROUND(L357*K357,2)</f>
        <v>0</v>
      </c>
      <c r="BL357" s="19" t="s">
        <v>186</v>
      </c>
      <c r="BM357" s="19" t="s">
        <v>793</v>
      </c>
    </row>
    <row r="358" spans="2:65" s="9" customFormat="1" ht="16.5" customHeight="1">
      <c r="B358" s="153"/>
      <c r="C358" s="154"/>
      <c r="D358" s="154"/>
      <c r="E358" s="155" t="s">
        <v>19</v>
      </c>
      <c r="F358" s="219" t="s">
        <v>766</v>
      </c>
      <c r="G358" s="220"/>
      <c r="H358" s="220"/>
      <c r="I358" s="220"/>
      <c r="J358" s="154"/>
      <c r="K358" s="155" t="s">
        <v>19</v>
      </c>
      <c r="L358" s="154"/>
      <c r="M358" s="154"/>
      <c r="N358" s="154"/>
      <c r="O358" s="154"/>
      <c r="P358" s="154"/>
      <c r="Q358" s="154"/>
      <c r="R358" s="156"/>
      <c r="T358" s="157"/>
      <c r="U358" s="154"/>
      <c r="V358" s="154"/>
      <c r="W358" s="154"/>
      <c r="X358" s="154"/>
      <c r="Y358" s="154"/>
      <c r="Z358" s="154"/>
      <c r="AA358" s="158"/>
      <c r="AT358" s="159" t="s">
        <v>194</v>
      </c>
      <c r="AU358" s="159" t="s">
        <v>80</v>
      </c>
      <c r="AV358" s="9" t="s">
        <v>80</v>
      </c>
      <c r="AW358" s="9" t="s">
        <v>30</v>
      </c>
      <c r="AX358" s="9" t="s">
        <v>72</v>
      </c>
      <c r="AY358" s="159" t="s">
        <v>187</v>
      </c>
    </row>
    <row r="359" spans="2:65" s="9" customFormat="1" ht="16.5" customHeight="1">
      <c r="B359" s="153"/>
      <c r="C359" s="154"/>
      <c r="D359" s="154"/>
      <c r="E359" s="155" t="s">
        <v>19</v>
      </c>
      <c r="F359" s="215" t="s">
        <v>759</v>
      </c>
      <c r="G359" s="216"/>
      <c r="H359" s="216"/>
      <c r="I359" s="216"/>
      <c r="J359" s="154"/>
      <c r="K359" s="155" t="s">
        <v>19</v>
      </c>
      <c r="L359" s="154"/>
      <c r="M359" s="154"/>
      <c r="N359" s="154"/>
      <c r="O359" s="154"/>
      <c r="P359" s="154"/>
      <c r="Q359" s="154"/>
      <c r="R359" s="156"/>
      <c r="T359" s="157"/>
      <c r="U359" s="154"/>
      <c r="V359" s="154"/>
      <c r="W359" s="154"/>
      <c r="X359" s="154"/>
      <c r="Y359" s="154"/>
      <c r="Z359" s="154"/>
      <c r="AA359" s="158"/>
      <c r="AT359" s="159" t="s">
        <v>194</v>
      </c>
      <c r="AU359" s="159" t="s">
        <v>80</v>
      </c>
      <c r="AV359" s="9" t="s">
        <v>80</v>
      </c>
      <c r="AW359" s="9" t="s">
        <v>30</v>
      </c>
      <c r="AX359" s="9" t="s">
        <v>72</v>
      </c>
      <c r="AY359" s="159" t="s">
        <v>187</v>
      </c>
    </row>
    <row r="360" spans="2:65" s="9" customFormat="1" ht="16.5" customHeight="1">
      <c r="B360" s="153"/>
      <c r="C360" s="154"/>
      <c r="D360" s="154"/>
      <c r="E360" s="155" t="s">
        <v>19</v>
      </c>
      <c r="F360" s="215" t="s">
        <v>794</v>
      </c>
      <c r="G360" s="216"/>
      <c r="H360" s="216"/>
      <c r="I360" s="216"/>
      <c r="J360" s="154"/>
      <c r="K360" s="155" t="s">
        <v>19</v>
      </c>
      <c r="L360" s="154"/>
      <c r="M360" s="154"/>
      <c r="N360" s="154"/>
      <c r="O360" s="154"/>
      <c r="P360" s="154"/>
      <c r="Q360" s="154"/>
      <c r="R360" s="156"/>
      <c r="T360" s="157"/>
      <c r="U360" s="154"/>
      <c r="V360" s="154"/>
      <c r="W360" s="154"/>
      <c r="X360" s="154"/>
      <c r="Y360" s="154"/>
      <c r="Z360" s="154"/>
      <c r="AA360" s="158"/>
      <c r="AT360" s="159" t="s">
        <v>194</v>
      </c>
      <c r="AU360" s="159" t="s">
        <v>80</v>
      </c>
      <c r="AV360" s="9" t="s">
        <v>80</v>
      </c>
      <c r="AW360" s="9" t="s">
        <v>30</v>
      </c>
      <c r="AX360" s="9" t="s">
        <v>72</v>
      </c>
      <c r="AY360" s="159" t="s">
        <v>187</v>
      </c>
    </row>
    <row r="361" spans="2:65" s="10" customFormat="1" ht="16.5" customHeight="1">
      <c r="B361" s="160"/>
      <c r="C361" s="161"/>
      <c r="D361" s="161"/>
      <c r="E361" s="162" t="s">
        <v>795</v>
      </c>
      <c r="F361" s="213" t="s">
        <v>130</v>
      </c>
      <c r="G361" s="214"/>
      <c r="H361" s="214"/>
      <c r="I361" s="214"/>
      <c r="J361" s="161"/>
      <c r="K361" s="163">
        <v>3</v>
      </c>
      <c r="L361" s="161"/>
      <c r="M361" s="161"/>
      <c r="N361" s="161"/>
      <c r="O361" s="161"/>
      <c r="P361" s="161"/>
      <c r="Q361" s="161"/>
      <c r="R361" s="164"/>
      <c r="T361" s="165"/>
      <c r="U361" s="161"/>
      <c r="V361" s="161"/>
      <c r="W361" s="161"/>
      <c r="X361" s="161"/>
      <c r="Y361" s="161"/>
      <c r="Z361" s="161"/>
      <c r="AA361" s="166"/>
      <c r="AT361" s="167" t="s">
        <v>194</v>
      </c>
      <c r="AU361" s="167" t="s">
        <v>80</v>
      </c>
      <c r="AV361" s="10" t="s">
        <v>114</v>
      </c>
      <c r="AW361" s="10" t="s">
        <v>30</v>
      </c>
      <c r="AX361" s="10" t="s">
        <v>72</v>
      </c>
      <c r="AY361" s="167" t="s">
        <v>187</v>
      </c>
    </row>
    <row r="362" spans="2:65" s="10" customFormat="1" ht="16.5" customHeight="1">
      <c r="B362" s="160"/>
      <c r="C362" s="161"/>
      <c r="D362" s="161"/>
      <c r="E362" s="162" t="s">
        <v>796</v>
      </c>
      <c r="F362" s="213" t="s">
        <v>797</v>
      </c>
      <c r="G362" s="214"/>
      <c r="H362" s="214"/>
      <c r="I362" s="214"/>
      <c r="J362" s="161"/>
      <c r="K362" s="163">
        <v>3</v>
      </c>
      <c r="L362" s="161"/>
      <c r="M362" s="161"/>
      <c r="N362" s="161"/>
      <c r="O362" s="161"/>
      <c r="P362" s="161"/>
      <c r="Q362" s="161"/>
      <c r="R362" s="164"/>
      <c r="T362" s="165"/>
      <c r="U362" s="161"/>
      <c r="V362" s="161"/>
      <c r="W362" s="161"/>
      <c r="X362" s="161"/>
      <c r="Y362" s="161"/>
      <c r="Z362" s="161"/>
      <c r="AA362" s="166"/>
      <c r="AT362" s="167" t="s">
        <v>194</v>
      </c>
      <c r="AU362" s="167" t="s">
        <v>80</v>
      </c>
      <c r="AV362" s="10" t="s">
        <v>114</v>
      </c>
      <c r="AW362" s="10" t="s">
        <v>30</v>
      </c>
      <c r="AX362" s="10" t="s">
        <v>80</v>
      </c>
      <c r="AY362" s="167" t="s">
        <v>187</v>
      </c>
    </row>
    <row r="363" spans="2:65" s="1" customFormat="1" ht="38.25" customHeight="1">
      <c r="B363" s="32"/>
      <c r="C363" s="145" t="s">
        <v>510</v>
      </c>
      <c r="D363" s="145" t="s">
        <v>188</v>
      </c>
      <c r="E363" s="146" t="s">
        <v>798</v>
      </c>
      <c r="F363" s="217" t="s">
        <v>799</v>
      </c>
      <c r="G363" s="217"/>
      <c r="H363" s="217"/>
      <c r="I363" s="217"/>
      <c r="J363" s="147" t="s">
        <v>191</v>
      </c>
      <c r="K363" s="148">
        <v>21</v>
      </c>
      <c r="L363" s="218">
        <v>0</v>
      </c>
      <c r="M363" s="218"/>
      <c r="N363" s="218">
        <f>ROUND(L363*K363,2)</f>
        <v>0</v>
      </c>
      <c r="O363" s="218"/>
      <c r="P363" s="218"/>
      <c r="Q363" s="218"/>
      <c r="R363" s="34"/>
      <c r="T363" s="149" t="s">
        <v>19</v>
      </c>
      <c r="U363" s="41" t="s">
        <v>37</v>
      </c>
      <c r="V363" s="150">
        <v>0</v>
      </c>
      <c r="W363" s="150">
        <f>V363*K363</f>
        <v>0</v>
      </c>
      <c r="X363" s="150">
        <v>0</v>
      </c>
      <c r="Y363" s="150">
        <f>X363*K363</f>
        <v>0</v>
      </c>
      <c r="Z363" s="150">
        <v>0</v>
      </c>
      <c r="AA363" s="151">
        <f>Z363*K363</f>
        <v>0</v>
      </c>
      <c r="AR363" s="19" t="s">
        <v>186</v>
      </c>
      <c r="AT363" s="19" t="s">
        <v>188</v>
      </c>
      <c r="AU363" s="19" t="s">
        <v>80</v>
      </c>
      <c r="AY363" s="19" t="s">
        <v>187</v>
      </c>
      <c r="BE363" s="152">
        <f>IF(U363="základní",N363,0)</f>
        <v>0</v>
      </c>
      <c r="BF363" s="152">
        <f>IF(U363="snížená",N363,0)</f>
        <v>0</v>
      </c>
      <c r="BG363" s="152">
        <f>IF(U363="zákl. přenesená",N363,0)</f>
        <v>0</v>
      </c>
      <c r="BH363" s="152">
        <f>IF(U363="sníž. přenesená",N363,0)</f>
        <v>0</v>
      </c>
      <c r="BI363" s="152">
        <f>IF(U363="nulová",N363,0)</f>
        <v>0</v>
      </c>
      <c r="BJ363" s="19" t="s">
        <v>80</v>
      </c>
      <c r="BK363" s="152">
        <f>ROUND(L363*K363,2)</f>
        <v>0</v>
      </c>
      <c r="BL363" s="19" t="s">
        <v>186</v>
      </c>
      <c r="BM363" s="19" t="s">
        <v>800</v>
      </c>
    </row>
    <row r="364" spans="2:65" s="9" customFormat="1" ht="16.5" customHeight="1">
      <c r="B364" s="153"/>
      <c r="C364" s="154"/>
      <c r="D364" s="154"/>
      <c r="E364" s="155" t="s">
        <v>19</v>
      </c>
      <c r="F364" s="219" t="s">
        <v>801</v>
      </c>
      <c r="G364" s="220"/>
      <c r="H364" s="220"/>
      <c r="I364" s="220"/>
      <c r="J364" s="154"/>
      <c r="K364" s="155" t="s">
        <v>19</v>
      </c>
      <c r="L364" s="154"/>
      <c r="M364" s="154"/>
      <c r="N364" s="154"/>
      <c r="O364" s="154"/>
      <c r="P364" s="154"/>
      <c r="Q364" s="154"/>
      <c r="R364" s="156"/>
      <c r="T364" s="157"/>
      <c r="U364" s="154"/>
      <c r="V364" s="154"/>
      <c r="W364" s="154"/>
      <c r="X364" s="154"/>
      <c r="Y364" s="154"/>
      <c r="Z364" s="154"/>
      <c r="AA364" s="158"/>
      <c r="AT364" s="159" t="s">
        <v>194</v>
      </c>
      <c r="AU364" s="159" t="s">
        <v>80</v>
      </c>
      <c r="AV364" s="9" t="s">
        <v>80</v>
      </c>
      <c r="AW364" s="9" t="s">
        <v>30</v>
      </c>
      <c r="AX364" s="9" t="s">
        <v>72</v>
      </c>
      <c r="AY364" s="159" t="s">
        <v>187</v>
      </c>
    </row>
    <row r="365" spans="2:65" s="9" customFormat="1" ht="16.5" customHeight="1">
      <c r="B365" s="153"/>
      <c r="C365" s="154"/>
      <c r="D365" s="154"/>
      <c r="E365" s="155" t="s">
        <v>19</v>
      </c>
      <c r="F365" s="215" t="s">
        <v>759</v>
      </c>
      <c r="G365" s="216"/>
      <c r="H365" s="216"/>
      <c r="I365" s="216"/>
      <c r="J365" s="154"/>
      <c r="K365" s="155" t="s">
        <v>19</v>
      </c>
      <c r="L365" s="154"/>
      <c r="M365" s="154"/>
      <c r="N365" s="154"/>
      <c r="O365" s="154"/>
      <c r="P365" s="154"/>
      <c r="Q365" s="154"/>
      <c r="R365" s="156"/>
      <c r="T365" s="157"/>
      <c r="U365" s="154"/>
      <c r="V365" s="154"/>
      <c r="W365" s="154"/>
      <c r="X365" s="154"/>
      <c r="Y365" s="154"/>
      <c r="Z365" s="154"/>
      <c r="AA365" s="158"/>
      <c r="AT365" s="159" t="s">
        <v>194</v>
      </c>
      <c r="AU365" s="159" t="s">
        <v>80</v>
      </c>
      <c r="AV365" s="9" t="s">
        <v>80</v>
      </c>
      <c r="AW365" s="9" t="s">
        <v>30</v>
      </c>
      <c r="AX365" s="9" t="s">
        <v>72</v>
      </c>
      <c r="AY365" s="159" t="s">
        <v>187</v>
      </c>
    </row>
    <row r="366" spans="2:65" s="9" customFormat="1" ht="16.5" customHeight="1">
      <c r="B366" s="153"/>
      <c r="C366" s="154"/>
      <c r="D366" s="154"/>
      <c r="E366" s="155" t="s">
        <v>19</v>
      </c>
      <c r="F366" s="215" t="s">
        <v>767</v>
      </c>
      <c r="G366" s="216"/>
      <c r="H366" s="216"/>
      <c r="I366" s="216"/>
      <c r="J366" s="154"/>
      <c r="K366" s="155" t="s">
        <v>19</v>
      </c>
      <c r="L366" s="154"/>
      <c r="M366" s="154"/>
      <c r="N366" s="154"/>
      <c r="O366" s="154"/>
      <c r="P366" s="154"/>
      <c r="Q366" s="154"/>
      <c r="R366" s="156"/>
      <c r="T366" s="157"/>
      <c r="U366" s="154"/>
      <c r="V366" s="154"/>
      <c r="W366" s="154"/>
      <c r="X366" s="154"/>
      <c r="Y366" s="154"/>
      <c r="Z366" s="154"/>
      <c r="AA366" s="158"/>
      <c r="AT366" s="159" t="s">
        <v>194</v>
      </c>
      <c r="AU366" s="159" t="s">
        <v>80</v>
      </c>
      <c r="AV366" s="9" t="s">
        <v>80</v>
      </c>
      <c r="AW366" s="9" t="s">
        <v>30</v>
      </c>
      <c r="AX366" s="9" t="s">
        <v>72</v>
      </c>
      <c r="AY366" s="159" t="s">
        <v>187</v>
      </c>
    </row>
    <row r="367" spans="2:65" s="10" customFormat="1" ht="16.5" customHeight="1">
      <c r="B367" s="160"/>
      <c r="C367" s="161"/>
      <c r="D367" s="161"/>
      <c r="E367" s="162" t="s">
        <v>802</v>
      </c>
      <c r="F367" s="213" t="s">
        <v>803</v>
      </c>
      <c r="G367" s="214"/>
      <c r="H367" s="214"/>
      <c r="I367" s="214"/>
      <c r="J367" s="161"/>
      <c r="K367" s="163">
        <v>7</v>
      </c>
      <c r="L367" s="161"/>
      <c r="M367" s="161"/>
      <c r="N367" s="161"/>
      <c r="O367" s="161"/>
      <c r="P367" s="161"/>
      <c r="Q367" s="161"/>
      <c r="R367" s="164"/>
      <c r="T367" s="165"/>
      <c r="U367" s="161"/>
      <c r="V367" s="161"/>
      <c r="W367" s="161"/>
      <c r="X367" s="161"/>
      <c r="Y367" s="161"/>
      <c r="Z367" s="161"/>
      <c r="AA367" s="166"/>
      <c r="AT367" s="167" t="s">
        <v>194</v>
      </c>
      <c r="AU367" s="167" t="s">
        <v>80</v>
      </c>
      <c r="AV367" s="10" t="s">
        <v>114</v>
      </c>
      <c r="AW367" s="10" t="s">
        <v>30</v>
      </c>
      <c r="AX367" s="10" t="s">
        <v>72</v>
      </c>
      <c r="AY367" s="167" t="s">
        <v>187</v>
      </c>
    </row>
    <row r="368" spans="2:65" s="9" customFormat="1" ht="16.5" customHeight="1">
      <c r="B368" s="153"/>
      <c r="C368" s="154"/>
      <c r="D368" s="154"/>
      <c r="E368" s="155" t="s">
        <v>19</v>
      </c>
      <c r="F368" s="215" t="s">
        <v>804</v>
      </c>
      <c r="G368" s="216"/>
      <c r="H368" s="216"/>
      <c r="I368" s="216"/>
      <c r="J368" s="154"/>
      <c r="K368" s="155" t="s">
        <v>19</v>
      </c>
      <c r="L368" s="154"/>
      <c r="M368" s="154"/>
      <c r="N368" s="154"/>
      <c r="O368" s="154"/>
      <c r="P368" s="154"/>
      <c r="Q368" s="154"/>
      <c r="R368" s="156"/>
      <c r="T368" s="157"/>
      <c r="U368" s="154"/>
      <c r="V368" s="154"/>
      <c r="W368" s="154"/>
      <c r="X368" s="154"/>
      <c r="Y368" s="154"/>
      <c r="Z368" s="154"/>
      <c r="AA368" s="158"/>
      <c r="AT368" s="159" t="s">
        <v>194</v>
      </c>
      <c r="AU368" s="159" t="s">
        <v>80</v>
      </c>
      <c r="AV368" s="9" t="s">
        <v>80</v>
      </c>
      <c r="AW368" s="9" t="s">
        <v>30</v>
      </c>
      <c r="AX368" s="9" t="s">
        <v>72</v>
      </c>
      <c r="AY368" s="159" t="s">
        <v>187</v>
      </c>
    </row>
    <row r="369" spans="2:65" s="10" customFormat="1" ht="16.5" customHeight="1">
      <c r="B369" s="160"/>
      <c r="C369" s="161"/>
      <c r="D369" s="161"/>
      <c r="E369" s="162" t="s">
        <v>545</v>
      </c>
      <c r="F369" s="213" t="s">
        <v>114</v>
      </c>
      <c r="G369" s="214"/>
      <c r="H369" s="214"/>
      <c r="I369" s="214"/>
      <c r="J369" s="161"/>
      <c r="K369" s="163">
        <v>2</v>
      </c>
      <c r="L369" s="161"/>
      <c r="M369" s="161"/>
      <c r="N369" s="161"/>
      <c r="O369" s="161"/>
      <c r="P369" s="161"/>
      <c r="Q369" s="161"/>
      <c r="R369" s="164"/>
      <c r="T369" s="165"/>
      <c r="U369" s="161"/>
      <c r="V369" s="161"/>
      <c r="W369" s="161"/>
      <c r="X369" s="161"/>
      <c r="Y369" s="161"/>
      <c r="Z369" s="161"/>
      <c r="AA369" s="166"/>
      <c r="AT369" s="167" t="s">
        <v>194</v>
      </c>
      <c r="AU369" s="167" t="s">
        <v>80</v>
      </c>
      <c r="AV369" s="10" t="s">
        <v>114</v>
      </c>
      <c r="AW369" s="10" t="s">
        <v>30</v>
      </c>
      <c r="AX369" s="10" t="s">
        <v>72</v>
      </c>
      <c r="AY369" s="167" t="s">
        <v>187</v>
      </c>
    </row>
    <row r="370" spans="2:65" s="9" customFormat="1" ht="16.5" customHeight="1">
      <c r="B370" s="153"/>
      <c r="C370" s="154"/>
      <c r="D370" s="154"/>
      <c r="E370" s="155" t="s">
        <v>19</v>
      </c>
      <c r="F370" s="215" t="s">
        <v>805</v>
      </c>
      <c r="G370" s="216"/>
      <c r="H370" s="216"/>
      <c r="I370" s="216"/>
      <c r="J370" s="154"/>
      <c r="K370" s="155" t="s">
        <v>19</v>
      </c>
      <c r="L370" s="154"/>
      <c r="M370" s="154"/>
      <c r="N370" s="154"/>
      <c r="O370" s="154"/>
      <c r="P370" s="154"/>
      <c r="Q370" s="154"/>
      <c r="R370" s="156"/>
      <c r="T370" s="157"/>
      <c r="U370" s="154"/>
      <c r="V370" s="154"/>
      <c r="W370" s="154"/>
      <c r="X370" s="154"/>
      <c r="Y370" s="154"/>
      <c r="Z370" s="154"/>
      <c r="AA370" s="158"/>
      <c r="AT370" s="159" t="s">
        <v>194</v>
      </c>
      <c r="AU370" s="159" t="s">
        <v>80</v>
      </c>
      <c r="AV370" s="9" t="s">
        <v>80</v>
      </c>
      <c r="AW370" s="9" t="s">
        <v>30</v>
      </c>
      <c r="AX370" s="9" t="s">
        <v>72</v>
      </c>
      <c r="AY370" s="159" t="s">
        <v>187</v>
      </c>
    </row>
    <row r="371" spans="2:65" s="10" customFormat="1" ht="16.5" customHeight="1">
      <c r="B371" s="160"/>
      <c r="C371" s="161"/>
      <c r="D371" s="161"/>
      <c r="E371" s="162" t="s">
        <v>546</v>
      </c>
      <c r="F371" s="213" t="s">
        <v>130</v>
      </c>
      <c r="G371" s="214"/>
      <c r="H371" s="214"/>
      <c r="I371" s="214"/>
      <c r="J371" s="161"/>
      <c r="K371" s="163">
        <v>3</v>
      </c>
      <c r="L371" s="161"/>
      <c r="M371" s="161"/>
      <c r="N371" s="161"/>
      <c r="O371" s="161"/>
      <c r="P371" s="161"/>
      <c r="Q371" s="161"/>
      <c r="R371" s="164"/>
      <c r="T371" s="165"/>
      <c r="U371" s="161"/>
      <c r="V371" s="161"/>
      <c r="W371" s="161"/>
      <c r="X371" s="161"/>
      <c r="Y371" s="161"/>
      <c r="Z371" s="161"/>
      <c r="AA371" s="166"/>
      <c r="AT371" s="167" t="s">
        <v>194</v>
      </c>
      <c r="AU371" s="167" t="s">
        <v>80</v>
      </c>
      <c r="AV371" s="10" t="s">
        <v>114</v>
      </c>
      <c r="AW371" s="10" t="s">
        <v>30</v>
      </c>
      <c r="AX371" s="10" t="s">
        <v>72</v>
      </c>
      <c r="AY371" s="167" t="s">
        <v>187</v>
      </c>
    </row>
    <row r="372" spans="2:65" s="9" customFormat="1" ht="16.5" customHeight="1">
      <c r="B372" s="153"/>
      <c r="C372" s="154"/>
      <c r="D372" s="154"/>
      <c r="E372" s="155" t="s">
        <v>19</v>
      </c>
      <c r="F372" s="215" t="s">
        <v>806</v>
      </c>
      <c r="G372" s="216"/>
      <c r="H372" s="216"/>
      <c r="I372" s="216"/>
      <c r="J372" s="154"/>
      <c r="K372" s="155" t="s">
        <v>19</v>
      </c>
      <c r="L372" s="154"/>
      <c r="M372" s="154"/>
      <c r="N372" s="154"/>
      <c r="O372" s="154"/>
      <c r="P372" s="154"/>
      <c r="Q372" s="154"/>
      <c r="R372" s="156"/>
      <c r="T372" s="157"/>
      <c r="U372" s="154"/>
      <c r="V372" s="154"/>
      <c r="W372" s="154"/>
      <c r="X372" s="154"/>
      <c r="Y372" s="154"/>
      <c r="Z372" s="154"/>
      <c r="AA372" s="158"/>
      <c r="AT372" s="159" t="s">
        <v>194</v>
      </c>
      <c r="AU372" s="159" t="s">
        <v>80</v>
      </c>
      <c r="AV372" s="9" t="s">
        <v>80</v>
      </c>
      <c r="AW372" s="9" t="s">
        <v>30</v>
      </c>
      <c r="AX372" s="9" t="s">
        <v>72</v>
      </c>
      <c r="AY372" s="159" t="s">
        <v>187</v>
      </c>
    </row>
    <row r="373" spans="2:65" s="10" customFormat="1" ht="16.5" customHeight="1">
      <c r="B373" s="160"/>
      <c r="C373" s="161"/>
      <c r="D373" s="161"/>
      <c r="E373" s="162" t="s">
        <v>547</v>
      </c>
      <c r="F373" s="213" t="s">
        <v>130</v>
      </c>
      <c r="G373" s="214"/>
      <c r="H373" s="214"/>
      <c r="I373" s="214"/>
      <c r="J373" s="161"/>
      <c r="K373" s="163">
        <v>3</v>
      </c>
      <c r="L373" s="161"/>
      <c r="M373" s="161"/>
      <c r="N373" s="161"/>
      <c r="O373" s="161"/>
      <c r="P373" s="161"/>
      <c r="Q373" s="161"/>
      <c r="R373" s="164"/>
      <c r="T373" s="165"/>
      <c r="U373" s="161"/>
      <c r="V373" s="161"/>
      <c r="W373" s="161"/>
      <c r="X373" s="161"/>
      <c r="Y373" s="161"/>
      <c r="Z373" s="161"/>
      <c r="AA373" s="166"/>
      <c r="AT373" s="167" t="s">
        <v>194</v>
      </c>
      <c r="AU373" s="167" t="s">
        <v>80</v>
      </c>
      <c r="AV373" s="10" t="s">
        <v>114</v>
      </c>
      <c r="AW373" s="10" t="s">
        <v>30</v>
      </c>
      <c r="AX373" s="10" t="s">
        <v>72</v>
      </c>
      <c r="AY373" s="167" t="s">
        <v>187</v>
      </c>
    </row>
    <row r="374" spans="2:65" s="9" customFormat="1" ht="16.5" customHeight="1">
      <c r="B374" s="153"/>
      <c r="C374" s="154"/>
      <c r="D374" s="154"/>
      <c r="E374" s="155" t="s">
        <v>19</v>
      </c>
      <c r="F374" s="215" t="s">
        <v>807</v>
      </c>
      <c r="G374" s="216"/>
      <c r="H374" s="216"/>
      <c r="I374" s="216"/>
      <c r="J374" s="154"/>
      <c r="K374" s="155" t="s">
        <v>19</v>
      </c>
      <c r="L374" s="154"/>
      <c r="M374" s="154"/>
      <c r="N374" s="154"/>
      <c r="O374" s="154"/>
      <c r="P374" s="154"/>
      <c r="Q374" s="154"/>
      <c r="R374" s="156"/>
      <c r="T374" s="157"/>
      <c r="U374" s="154"/>
      <c r="V374" s="154"/>
      <c r="W374" s="154"/>
      <c r="X374" s="154"/>
      <c r="Y374" s="154"/>
      <c r="Z374" s="154"/>
      <c r="AA374" s="158"/>
      <c r="AT374" s="159" t="s">
        <v>194</v>
      </c>
      <c r="AU374" s="159" t="s">
        <v>80</v>
      </c>
      <c r="AV374" s="9" t="s">
        <v>80</v>
      </c>
      <c r="AW374" s="9" t="s">
        <v>30</v>
      </c>
      <c r="AX374" s="9" t="s">
        <v>72</v>
      </c>
      <c r="AY374" s="159" t="s">
        <v>187</v>
      </c>
    </row>
    <row r="375" spans="2:65" s="10" customFormat="1" ht="16.5" customHeight="1">
      <c r="B375" s="160"/>
      <c r="C375" s="161"/>
      <c r="D375" s="161"/>
      <c r="E375" s="162" t="s">
        <v>548</v>
      </c>
      <c r="F375" s="213" t="s">
        <v>130</v>
      </c>
      <c r="G375" s="214"/>
      <c r="H375" s="214"/>
      <c r="I375" s="214"/>
      <c r="J375" s="161"/>
      <c r="K375" s="163">
        <v>3</v>
      </c>
      <c r="L375" s="161"/>
      <c r="M375" s="161"/>
      <c r="N375" s="161"/>
      <c r="O375" s="161"/>
      <c r="P375" s="161"/>
      <c r="Q375" s="161"/>
      <c r="R375" s="164"/>
      <c r="T375" s="165"/>
      <c r="U375" s="161"/>
      <c r="V375" s="161"/>
      <c r="W375" s="161"/>
      <c r="X375" s="161"/>
      <c r="Y375" s="161"/>
      <c r="Z375" s="161"/>
      <c r="AA375" s="166"/>
      <c r="AT375" s="167" t="s">
        <v>194</v>
      </c>
      <c r="AU375" s="167" t="s">
        <v>80</v>
      </c>
      <c r="AV375" s="10" t="s">
        <v>114</v>
      </c>
      <c r="AW375" s="10" t="s">
        <v>30</v>
      </c>
      <c r="AX375" s="10" t="s">
        <v>72</v>
      </c>
      <c r="AY375" s="167" t="s">
        <v>187</v>
      </c>
    </row>
    <row r="376" spans="2:65" s="9" customFormat="1" ht="16.5" customHeight="1">
      <c r="B376" s="153"/>
      <c r="C376" s="154"/>
      <c r="D376" s="154"/>
      <c r="E376" s="155" t="s">
        <v>19</v>
      </c>
      <c r="F376" s="215" t="s">
        <v>775</v>
      </c>
      <c r="G376" s="216"/>
      <c r="H376" s="216"/>
      <c r="I376" s="216"/>
      <c r="J376" s="154"/>
      <c r="K376" s="155" t="s">
        <v>19</v>
      </c>
      <c r="L376" s="154"/>
      <c r="M376" s="154"/>
      <c r="N376" s="154"/>
      <c r="O376" s="154"/>
      <c r="P376" s="154"/>
      <c r="Q376" s="154"/>
      <c r="R376" s="156"/>
      <c r="T376" s="157"/>
      <c r="U376" s="154"/>
      <c r="V376" s="154"/>
      <c r="W376" s="154"/>
      <c r="X376" s="154"/>
      <c r="Y376" s="154"/>
      <c r="Z376" s="154"/>
      <c r="AA376" s="158"/>
      <c r="AT376" s="159" t="s">
        <v>194</v>
      </c>
      <c r="AU376" s="159" t="s">
        <v>80</v>
      </c>
      <c r="AV376" s="9" t="s">
        <v>80</v>
      </c>
      <c r="AW376" s="9" t="s">
        <v>30</v>
      </c>
      <c r="AX376" s="9" t="s">
        <v>72</v>
      </c>
      <c r="AY376" s="159" t="s">
        <v>187</v>
      </c>
    </row>
    <row r="377" spans="2:65" s="10" customFormat="1" ht="16.5" customHeight="1">
      <c r="B377" s="160"/>
      <c r="C377" s="161"/>
      <c r="D377" s="161"/>
      <c r="E377" s="162" t="s">
        <v>549</v>
      </c>
      <c r="F377" s="213" t="s">
        <v>114</v>
      </c>
      <c r="G377" s="214"/>
      <c r="H377" s="214"/>
      <c r="I377" s="214"/>
      <c r="J377" s="161"/>
      <c r="K377" s="163">
        <v>2</v>
      </c>
      <c r="L377" s="161"/>
      <c r="M377" s="161"/>
      <c r="N377" s="161"/>
      <c r="O377" s="161"/>
      <c r="P377" s="161"/>
      <c r="Q377" s="161"/>
      <c r="R377" s="164"/>
      <c r="T377" s="165"/>
      <c r="U377" s="161"/>
      <c r="V377" s="161"/>
      <c r="W377" s="161"/>
      <c r="X377" s="161"/>
      <c r="Y377" s="161"/>
      <c r="Z377" s="161"/>
      <c r="AA377" s="166"/>
      <c r="AT377" s="167" t="s">
        <v>194</v>
      </c>
      <c r="AU377" s="167" t="s">
        <v>80</v>
      </c>
      <c r="AV377" s="10" t="s">
        <v>114</v>
      </c>
      <c r="AW377" s="10" t="s">
        <v>30</v>
      </c>
      <c r="AX377" s="10" t="s">
        <v>72</v>
      </c>
      <c r="AY377" s="167" t="s">
        <v>187</v>
      </c>
    </row>
    <row r="378" spans="2:65" s="9" customFormat="1" ht="16.5" customHeight="1">
      <c r="B378" s="153"/>
      <c r="C378" s="154"/>
      <c r="D378" s="154"/>
      <c r="E378" s="155" t="s">
        <v>19</v>
      </c>
      <c r="F378" s="215" t="s">
        <v>776</v>
      </c>
      <c r="G378" s="216"/>
      <c r="H378" s="216"/>
      <c r="I378" s="216"/>
      <c r="J378" s="154"/>
      <c r="K378" s="155" t="s">
        <v>19</v>
      </c>
      <c r="L378" s="154"/>
      <c r="M378" s="154"/>
      <c r="N378" s="154"/>
      <c r="O378" s="154"/>
      <c r="P378" s="154"/>
      <c r="Q378" s="154"/>
      <c r="R378" s="156"/>
      <c r="T378" s="157"/>
      <c r="U378" s="154"/>
      <c r="V378" s="154"/>
      <c r="W378" s="154"/>
      <c r="X378" s="154"/>
      <c r="Y378" s="154"/>
      <c r="Z378" s="154"/>
      <c r="AA378" s="158"/>
      <c r="AT378" s="159" t="s">
        <v>194</v>
      </c>
      <c r="AU378" s="159" t="s">
        <v>80</v>
      </c>
      <c r="AV378" s="9" t="s">
        <v>80</v>
      </c>
      <c r="AW378" s="9" t="s">
        <v>30</v>
      </c>
      <c r="AX378" s="9" t="s">
        <v>72</v>
      </c>
      <c r="AY378" s="159" t="s">
        <v>187</v>
      </c>
    </row>
    <row r="379" spans="2:65" s="10" customFormat="1" ht="16.5" customHeight="1">
      <c r="B379" s="160"/>
      <c r="C379" s="161"/>
      <c r="D379" s="161"/>
      <c r="E379" s="162" t="s">
        <v>550</v>
      </c>
      <c r="F379" s="213" t="s">
        <v>80</v>
      </c>
      <c r="G379" s="214"/>
      <c r="H379" s="214"/>
      <c r="I379" s="214"/>
      <c r="J379" s="161"/>
      <c r="K379" s="163">
        <v>1</v>
      </c>
      <c r="L379" s="161"/>
      <c r="M379" s="161"/>
      <c r="N379" s="161"/>
      <c r="O379" s="161"/>
      <c r="P379" s="161"/>
      <c r="Q379" s="161"/>
      <c r="R379" s="164"/>
      <c r="T379" s="165"/>
      <c r="U379" s="161"/>
      <c r="V379" s="161"/>
      <c r="W379" s="161"/>
      <c r="X379" s="161"/>
      <c r="Y379" s="161"/>
      <c r="Z379" s="161"/>
      <c r="AA379" s="166"/>
      <c r="AT379" s="167" t="s">
        <v>194</v>
      </c>
      <c r="AU379" s="167" t="s">
        <v>80</v>
      </c>
      <c r="AV379" s="10" t="s">
        <v>114</v>
      </c>
      <c r="AW379" s="10" t="s">
        <v>30</v>
      </c>
      <c r="AX379" s="10" t="s">
        <v>72</v>
      </c>
      <c r="AY379" s="167" t="s">
        <v>187</v>
      </c>
    </row>
    <row r="380" spans="2:65" s="10" customFormat="1" ht="16.5" customHeight="1">
      <c r="B380" s="160"/>
      <c r="C380" s="161"/>
      <c r="D380" s="161"/>
      <c r="E380" s="162" t="s">
        <v>808</v>
      </c>
      <c r="F380" s="213" t="s">
        <v>809</v>
      </c>
      <c r="G380" s="214"/>
      <c r="H380" s="214"/>
      <c r="I380" s="214"/>
      <c r="J380" s="161"/>
      <c r="K380" s="163">
        <v>21</v>
      </c>
      <c r="L380" s="161"/>
      <c r="M380" s="161"/>
      <c r="N380" s="161"/>
      <c r="O380" s="161"/>
      <c r="P380" s="161"/>
      <c r="Q380" s="161"/>
      <c r="R380" s="164"/>
      <c r="T380" s="165"/>
      <c r="U380" s="161"/>
      <c r="V380" s="161"/>
      <c r="W380" s="161"/>
      <c r="X380" s="161"/>
      <c r="Y380" s="161"/>
      <c r="Z380" s="161"/>
      <c r="AA380" s="166"/>
      <c r="AT380" s="167" t="s">
        <v>194</v>
      </c>
      <c r="AU380" s="167" t="s">
        <v>80</v>
      </c>
      <c r="AV380" s="10" t="s">
        <v>114</v>
      </c>
      <c r="AW380" s="10" t="s">
        <v>30</v>
      </c>
      <c r="AX380" s="10" t="s">
        <v>80</v>
      </c>
      <c r="AY380" s="167" t="s">
        <v>187</v>
      </c>
    </row>
    <row r="381" spans="2:65" s="1" customFormat="1" ht="25.5" customHeight="1">
      <c r="B381" s="32"/>
      <c r="C381" s="145" t="s">
        <v>810</v>
      </c>
      <c r="D381" s="145" t="s">
        <v>188</v>
      </c>
      <c r="E381" s="146" t="s">
        <v>811</v>
      </c>
      <c r="F381" s="217" t="s">
        <v>812</v>
      </c>
      <c r="G381" s="217"/>
      <c r="H381" s="217"/>
      <c r="I381" s="217"/>
      <c r="J381" s="147" t="s">
        <v>191</v>
      </c>
      <c r="K381" s="148">
        <v>6</v>
      </c>
      <c r="L381" s="218">
        <v>0</v>
      </c>
      <c r="M381" s="218"/>
      <c r="N381" s="218">
        <f>ROUND(L381*K381,2)</f>
        <v>0</v>
      </c>
      <c r="O381" s="218"/>
      <c r="P381" s="218"/>
      <c r="Q381" s="218"/>
      <c r="R381" s="34"/>
      <c r="T381" s="149" t="s">
        <v>19</v>
      </c>
      <c r="U381" s="41" t="s">
        <v>37</v>
      </c>
      <c r="V381" s="150">
        <v>0</v>
      </c>
      <c r="W381" s="150">
        <f>V381*K381</f>
        <v>0</v>
      </c>
      <c r="X381" s="150">
        <v>0</v>
      </c>
      <c r="Y381" s="150">
        <f>X381*K381</f>
        <v>0</v>
      </c>
      <c r="Z381" s="150">
        <v>0</v>
      </c>
      <c r="AA381" s="151">
        <f>Z381*K381</f>
        <v>0</v>
      </c>
      <c r="AR381" s="19" t="s">
        <v>186</v>
      </c>
      <c r="AT381" s="19" t="s">
        <v>188</v>
      </c>
      <c r="AU381" s="19" t="s">
        <v>80</v>
      </c>
      <c r="AY381" s="19" t="s">
        <v>187</v>
      </c>
      <c r="BE381" s="152">
        <f>IF(U381="základní",N381,0)</f>
        <v>0</v>
      </c>
      <c r="BF381" s="152">
        <f>IF(U381="snížená",N381,0)</f>
        <v>0</v>
      </c>
      <c r="BG381" s="152">
        <f>IF(U381="zákl. přenesená",N381,0)</f>
        <v>0</v>
      </c>
      <c r="BH381" s="152">
        <f>IF(U381="sníž. přenesená",N381,0)</f>
        <v>0</v>
      </c>
      <c r="BI381" s="152">
        <f>IF(U381="nulová",N381,0)</f>
        <v>0</v>
      </c>
      <c r="BJ381" s="19" t="s">
        <v>80</v>
      </c>
      <c r="BK381" s="152">
        <f>ROUND(L381*K381,2)</f>
        <v>0</v>
      </c>
      <c r="BL381" s="19" t="s">
        <v>186</v>
      </c>
      <c r="BM381" s="19" t="s">
        <v>813</v>
      </c>
    </row>
    <row r="382" spans="2:65" s="9" customFormat="1" ht="25.5" customHeight="1">
      <c r="B382" s="153"/>
      <c r="C382" s="154"/>
      <c r="D382" s="154"/>
      <c r="E382" s="155" t="s">
        <v>19</v>
      </c>
      <c r="F382" s="219" t="s">
        <v>814</v>
      </c>
      <c r="G382" s="220"/>
      <c r="H382" s="220"/>
      <c r="I382" s="220"/>
      <c r="J382" s="154"/>
      <c r="K382" s="155" t="s">
        <v>19</v>
      </c>
      <c r="L382" s="154"/>
      <c r="M382" s="154"/>
      <c r="N382" s="154"/>
      <c r="O382" s="154"/>
      <c r="P382" s="154"/>
      <c r="Q382" s="154"/>
      <c r="R382" s="156"/>
      <c r="T382" s="157"/>
      <c r="U382" s="154"/>
      <c r="V382" s="154"/>
      <c r="W382" s="154"/>
      <c r="X382" s="154"/>
      <c r="Y382" s="154"/>
      <c r="Z382" s="154"/>
      <c r="AA382" s="158"/>
      <c r="AT382" s="159" t="s">
        <v>194</v>
      </c>
      <c r="AU382" s="159" t="s">
        <v>80</v>
      </c>
      <c r="AV382" s="9" t="s">
        <v>80</v>
      </c>
      <c r="AW382" s="9" t="s">
        <v>30</v>
      </c>
      <c r="AX382" s="9" t="s">
        <v>72</v>
      </c>
      <c r="AY382" s="159" t="s">
        <v>187</v>
      </c>
    </row>
    <row r="383" spans="2:65" s="9" customFormat="1" ht="16.5" customHeight="1">
      <c r="B383" s="153"/>
      <c r="C383" s="154"/>
      <c r="D383" s="154"/>
      <c r="E383" s="155" t="s">
        <v>19</v>
      </c>
      <c r="F383" s="215" t="s">
        <v>759</v>
      </c>
      <c r="G383" s="216"/>
      <c r="H383" s="216"/>
      <c r="I383" s="216"/>
      <c r="J383" s="154"/>
      <c r="K383" s="155" t="s">
        <v>19</v>
      </c>
      <c r="L383" s="154"/>
      <c r="M383" s="154"/>
      <c r="N383" s="154"/>
      <c r="O383" s="154"/>
      <c r="P383" s="154"/>
      <c r="Q383" s="154"/>
      <c r="R383" s="156"/>
      <c r="T383" s="157"/>
      <c r="U383" s="154"/>
      <c r="V383" s="154"/>
      <c r="W383" s="154"/>
      <c r="X383" s="154"/>
      <c r="Y383" s="154"/>
      <c r="Z383" s="154"/>
      <c r="AA383" s="158"/>
      <c r="AT383" s="159" t="s">
        <v>194</v>
      </c>
      <c r="AU383" s="159" t="s">
        <v>80</v>
      </c>
      <c r="AV383" s="9" t="s">
        <v>80</v>
      </c>
      <c r="AW383" s="9" t="s">
        <v>30</v>
      </c>
      <c r="AX383" s="9" t="s">
        <v>72</v>
      </c>
      <c r="AY383" s="159" t="s">
        <v>187</v>
      </c>
    </row>
    <row r="384" spans="2:65" s="9" customFormat="1" ht="16.5" customHeight="1">
      <c r="B384" s="153"/>
      <c r="C384" s="154"/>
      <c r="D384" s="154"/>
      <c r="E384" s="155" t="s">
        <v>19</v>
      </c>
      <c r="F384" s="215" t="s">
        <v>794</v>
      </c>
      <c r="G384" s="216"/>
      <c r="H384" s="216"/>
      <c r="I384" s="216"/>
      <c r="J384" s="154"/>
      <c r="K384" s="155" t="s">
        <v>19</v>
      </c>
      <c r="L384" s="154"/>
      <c r="M384" s="154"/>
      <c r="N384" s="154"/>
      <c r="O384" s="154"/>
      <c r="P384" s="154"/>
      <c r="Q384" s="154"/>
      <c r="R384" s="156"/>
      <c r="T384" s="157"/>
      <c r="U384" s="154"/>
      <c r="V384" s="154"/>
      <c r="W384" s="154"/>
      <c r="X384" s="154"/>
      <c r="Y384" s="154"/>
      <c r="Z384" s="154"/>
      <c r="AA384" s="158"/>
      <c r="AT384" s="159" t="s">
        <v>194</v>
      </c>
      <c r="AU384" s="159" t="s">
        <v>80</v>
      </c>
      <c r="AV384" s="9" t="s">
        <v>80</v>
      </c>
      <c r="AW384" s="9" t="s">
        <v>30</v>
      </c>
      <c r="AX384" s="9" t="s">
        <v>72</v>
      </c>
      <c r="AY384" s="159" t="s">
        <v>187</v>
      </c>
    </row>
    <row r="385" spans="2:65" s="10" customFormat="1" ht="16.5" customHeight="1">
      <c r="B385" s="160"/>
      <c r="C385" s="161"/>
      <c r="D385" s="161"/>
      <c r="E385" s="162" t="s">
        <v>470</v>
      </c>
      <c r="F385" s="213" t="s">
        <v>815</v>
      </c>
      <c r="G385" s="214"/>
      <c r="H385" s="214"/>
      <c r="I385" s="214"/>
      <c r="J385" s="161"/>
      <c r="K385" s="163">
        <v>6</v>
      </c>
      <c r="L385" s="161"/>
      <c r="M385" s="161"/>
      <c r="N385" s="161"/>
      <c r="O385" s="161"/>
      <c r="P385" s="161"/>
      <c r="Q385" s="161"/>
      <c r="R385" s="164"/>
      <c r="T385" s="165"/>
      <c r="U385" s="161"/>
      <c r="V385" s="161"/>
      <c r="W385" s="161"/>
      <c r="X385" s="161"/>
      <c r="Y385" s="161"/>
      <c r="Z385" s="161"/>
      <c r="AA385" s="166"/>
      <c r="AT385" s="167" t="s">
        <v>194</v>
      </c>
      <c r="AU385" s="167" t="s">
        <v>80</v>
      </c>
      <c r="AV385" s="10" t="s">
        <v>114</v>
      </c>
      <c r="AW385" s="10" t="s">
        <v>30</v>
      </c>
      <c r="AX385" s="10" t="s">
        <v>72</v>
      </c>
      <c r="AY385" s="167" t="s">
        <v>187</v>
      </c>
    </row>
    <row r="386" spans="2:65" s="10" customFormat="1" ht="16.5" customHeight="1">
      <c r="B386" s="160"/>
      <c r="C386" s="161"/>
      <c r="D386" s="161"/>
      <c r="E386" s="162" t="s">
        <v>472</v>
      </c>
      <c r="F386" s="213" t="s">
        <v>473</v>
      </c>
      <c r="G386" s="214"/>
      <c r="H386" s="214"/>
      <c r="I386" s="214"/>
      <c r="J386" s="161"/>
      <c r="K386" s="163">
        <v>6</v>
      </c>
      <c r="L386" s="161"/>
      <c r="M386" s="161"/>
      <c r="N386" s="161"/>
      <c r="O386" s="161"/>
      <c r="P386" s="161"/>
      <c r="Q386" s="161"/>
      <c r="R386" s="164"/>
      <c r="T386" s="165"/>
      <c r="U386" s="161"/>
      <c r="V386" s="161"/>
      <c r="W386" s="161"/>
      <c r="X386" s="161"/>
      <c r="Y386" s="161"/>
      <c r="Z386" s="161"/>
      <c r="AA386" s="166"/>
      <c r="AT386" s="167" t="s">
        <v>194</v>
      </c>
      <c r="AU386" s="167" t="s">
        <v>80</v>
      </c>
      <c r="AV386" s="10" t="s">
        <v>114</v>
      </c>
      <c r="AW386" s="10" t="s">
        <v>30</v>
      </c>
      <c r="AX386" s="10" t="s">
        <v>80</v>
      </c>
      <c r="AY386" s="167" t="s">
        <v>187</v>
      </c>
    </row>
    <row r="387" spans="2:65" s="1" customFormat="1" ht="25.5" customHeight="1">
      <c r="B387" s="32"/>
      <c r="C387" s="145" t="s">
        <v>816</v>
      </c>
      <c r="D387" s="145" t="s">
        <v>188</v>
      </c>
      <c r="E387" s="146" t="s">
        <v>817</v>
      </c>
      <c r="F387" s="217" t="s">
        <v>818</v>
      </c>
      <c r="G387" s="217"/>
      <c r="H387" s="217"/>
      <c r="I387" s="217"/>
      <c r="J387" s="147" t="s">
        <v>215</v>
      </c>
      <c r="K387" s="148">
        <v>343.59</v>
      </c>
      <c r="L387" s="218">
        <v>0</v>
      </c>
      <c r="M387" s="218"/>
      <c r="N387" s="218">
        <f>ROUND(L387*K387,2)</f>
        <v>0</v>
      </c>
      <c r="O387" s="218"/>
      <c r="P387" s="218"/>
      <c r="Q387" s="218"/>
      <c r="R387" s="34"/>
      <c r="T387" s="149" t="s">
        <v>19</v>
      </c>
      <c r="U387" s="41" t="s">
        <v>37</v>
      </c>
      <c r="V387" s="150">
        <v>0</v>
      </c>
      <c r="W387" s="150">
        <f>V387*K387</f>
        <v>0</v>
      </c>
      <c r="X387" s="150">
        <v>0</v>
      </c>
      <c r="Y387" s="150">
        <f>X387*K387</f>
        <v>0</v>
      </c>
      <c r="Z387" s="150">
        <v>0</v>
      </c>
      <c r="AA387" s="151">
        <f>Z387*K387</f>
        <v>0</v>
      </c>
      <c r="AR387" s="19" t="s">
        <v>186</v>
      </c>
      <c r="AT387" s="19" t="s">
        <v>188</v>
      </c>
      <c r="AU387" s="19" t="s">
        <v>80</v>
      </c>
      <c r="AY387" s="19" t="s">
        <v>187</v>
      </c>
      <c r="BE387" s="152">
        <f>IF(U387="základní",N387,0)</f>
        <v>0</v>
      </c>
      <c r="BF387" s="152">
        <f>IF(U387="snížená",N387,0)</f>
        <v>0</v>
      </c>
      <c r="BG387" s="152">
        <f>IF(U387="zákl. přenesená",N387,0)</f>
        <v>0</v>
      </c>
      <c r="BH387" s="152">
        <f>IF(U387="sníž. přenesená",N387,0)</f>
        <v>0</v>
      </c>
      <c r="BI387" s="152">
        <f>IF(U387="nulová",N387,0)</f>
        <v>0</v>
      </c>
      <c r="BJ387" s="19" t="s">
        <v>80</v>
      </c>
      <c r="BK387" s="152">
        <f>ROUND(L387*K387,2)</f>
        <v>0</v>
      </c>
      <c r="BL387" s="19" t="s">
        <v>186</v>
      </c>
      <c r="BM387" s="19" t="s">
        <v>819</v>
      </c>
    </row>
    <row r="388" spans="2:65" s="9" customFormat="1" ht="25.5" customHeight="1">
      <c r="B388" s="153"/>
      <c r="C388" s="154"/>
      <c r="D388" s="154"/>
      <c r="E388" s="155" t="s">
        <v>19</v>
      </c>
      <c r="F388" s="219" t="s">
        <v>820</v>
      </c>
      <c r="G388" s="220"/>
      <c r="H388" s="220"/>
      <c r="I388" s="220"/>
      <c r="J388" s="154"/>
      <c r="K388" s="155" t="s">
        <v>19</v>
      </c>
      <c r="L388" s="154"/>
      <c r="M388" s="154"/>
      <c r="N388" s="154"/>
      <c r="O388" s="154"/>
      <c r="P388" s="154"/>
      <c r="Q388" s="154"/>
      <c r="R388" s="156"/>
      <c r="T388" s="157"/>
      <c r="U388" s="154"/>
      <c r="V388" s="154"/>
      <c r="W388" s="154"/>
      <c r="X388" s="154"/>
      <c r="Y388" s="154"/>
      <c r="Z388" s="154"/>
      <c r="AA388" s="158"/>
      <c r="AT388" s="159" t="s">
        <v>194</v>
      </c>
      <c r="AU388" s="159" t="s">
        <v>80</v>
      </c>
      <c r="AV388" s="9" t="s">
        <v>80</v>
      </c>
      <c r="AW388" s="9" t="s">
        <v>30</v>
      </c>
      <c r="AX388" s="9" t="s">
        <v>72</v>
      </c>
      <c r="AY388" s="159" t="s">
        <v>187</v>
      </c>
    </row>
    <row r="389" spans="2:65" s="9" customFormat="1" ht="16.5" customHeight="1">
      <c r="B389" s="153"/>
      <c r="C389" s="154"/>
      <c r="D389" s="154"/>
      <c r="E389" s="155" t="s">
        <v>19</v>
      </c>
      <c r="F389" s="215" t="s">
        <v>759</v>
      </c>
      <c r="G389" s="216"/>
      <c r="H389" s="216"/>
      <c r="I389" s="216"/>
      <c r="J389" s="154"/>
      <c r="K389" s="155" t="s">
        <v>19</v>
      </c>
      <c r="L389" s="154"/>
      <c r="M389" s="154"/>
      <c r="N389" s="154"/>
      <c r="O389" s="154"/>
      <c r="P389" s="154"/>
      <c r="Q389" s="154"/>
      <c r="R389" s="156"/>
      <c r="T389" s="157"/>
      <c r="U389" s="154"/>
      <c r="V389" s="154"/>
      <c r="W389" s="154"/>
      <c r="X389" s="154"/>
      <c r="Y389" s="154"/>
      <c r="Z389" s="154"/>
      <c r="AA389" s="158"/>
      <c r="AT389" s="159" t="s">
        <v>194</v>
      </c>
      <c r="AU389" s="159" t="s">
        <v>80</v>
      </c>
      <c r="AV389" s="9" t="s">
        <v>80</v>
      </c>
      <c r="AW389" s="9" t="s">
        <v>30</v>
      </c>
      <c r="AX389" s="9" t="s">
        <v>72</v>
      </c>
      <c r="AY389" s="159" t="s">
        <v>187</v>
      </c>
    </row>
    <row r="390" spans="2:65" s="9" customFormat="1" ht="16.5" customHeight="1">
      <c r="B390" s="153"/>
      <c r="C390" s="154"/>
      <c r="D390" s="154"/>
      <c r="E390" s="155" t="s">
        <v>19</v>
      </c>
      <c r="F390" s="215" t="s">
        <v>821</v>
      </c>
      <c r="G390" s="216"/>
      <c r="H390" s="216"/>
      <c r="I390" s="216"/>
      <c r="J390" s="154"/>
      <c r="K390" s="155" t="s">
        <v>19</v>
      </c>
      <c r="L390" s="154"/>
      <c r="M390" s="154"/>
      <c r="N390" s="154"/>
      <c r="O390" s="154"/>
      <c r="P390" s="154"/>
      <c r="Q390" s="154"/>
      <c r="R390" s="156"/>
      <c r="T390" s="157"/>
      <c r="U390" s="154"/>
      <c r="V390" s="154"/>
      <c r="W390" s="154"/>
      <c r="X390" s="154"/>
      <c r="Y390" s="154"/>
      <c r="Z390" s="154"/>
      <c r="AA390" s="158"/>
      <c r="AT390" s="159" t="s">
        <v>194</v>
      </c>
      <c r="AU390" s="159" t="s">
        <v>80</v>
      </c>
      <c r="AV390" s="9" t="s">
        <v>80</v>
      </c>
      <c r="AW390" s="9" t="s">
        <v>30</v>
      </c>
      <c r="AX390" s="9" t="s">
        <v>72</v>
      </c>
      <c r="AY390" s="159" t="s">
        <v>187</v>
      </c>
    </row>
    <row r="391" spans="2:65" s="9" customFormat="1" ht="16.5" customHeight="1">
      <c r="B391" s="153"/>
      <c r="C391" s="154"/>
      <c r="D391" s="154"/>
      <c r="E391" s="155" t="s">
        <v>19</v>
      </c>
      <c r="F391" s="215" t="s">
        <v>822</v>
      </c>
      <c r="G391" s="216"/>
      <c r="H391" s="216"/>
      <c r="I391" s="216"/>
      <c r="J391" s="154"/>
      <c r="K391" s="155" t="s">
        <v>19</v>
      </c>
      <c r="L391" s="154"/>
      <c r="M391" s="154"/>
      <c r="N391" s="154"/>
      <c r="O391" s="154"/>
      <c r="P391" s="154"/>
      <c r="Q391" s="154"/>
      <c r="R391" s="156"/>
      <c r="T391" s="157"/>
      <c r="U391" s="154"/>
      <c r="V391" s="154"/>
      <c r="W391" s="154"/>
      <c r="X391" s="154"/>
      <c r="Y391" s="154"/>
      <c r="Z391" s="154"/>
      <c r="AA391" s="158"/>
      <c r="AT391" s="159" t="s">
        <v>194</v>
      </c>
      <c r="AU391" s="159" t="s">
        <v>80</v>
      </c>
      <c r="AV391" s="9" t="s">
        <v>80</v>
      </c>
      <c r="AW391" s="9" t="s">
        <v>30</v>
      </c>
      <c r="AX391" s="9" t="s">
        <v>72</v>
      </c>
      <c r="AY391" s="159" t="s">
        <v>187</v>
      </c>
    </row>
    <row r="392" spans="2:65" s="9" customFormat="1" ht="16.5" customHeight="1">
      <c r="B392" s="153"/>
      <c r="C392" s="154"/>
      <c r="D392" s="154"/>
      <c r="E392" s="155" t="s">
        <v>19</v>
      </c>
      <c r="F392" s="215" t="s">
        <v>823</v>
      </c>
      <c r="G392" s="216"/>
      <c r="H392" s="216"/>
      <c r="I392" s="216"/>
      <c r="J392" s="154"/>
      <c r="K392" s="155" t="s">
        <v>19</v>
      </c>
      <c r="L392" s="154"/>
      <c r="M392" s="154"/>
      <c r="N392" s="154"/>
      <c r="O392" s="154"/>
      <c r="P392" s="154"/>
      <c r="Q392" s="154"/>
      <c r="R392" s="156"/>
      <c r="T392" s="157"/>
      <c r="U392" s="154"/>
      <c r="V392" s="154"/>
      <c r="W392" s="154"/>
      <c r="X392" s="154"/>
      <c r="Y392" s="154"/>
      <c r="Z392" s="154"/>
      <c r="AA392" s="158"/>
      <c r="AT392" s="159" t="s">
        <v>194</v>
      </c>
      <c r="AU392" s="159" t="s">
        <v>80</v>
      </c>
      <c r="AV392" s="9" t="s">
        <v>80</v>
      </c>
      <c r="AW392" s="9" t="s">
        <v>30</v>
      </c>
      <c r="AX392" s="9" t="s">
        <v>72</v>
      </c>
      <c r="AY392" s="159" t="s">
        <v>187</v>
      </c>
    </row>
    <row r="393" spans="2:65" s="10" customFormat="1" ht="16.5" customHeight="1">
      <c r="B393" s="160"/>
      <c r="C393" s="161"/>
      <c r="D393" s="161"/>
      <c r="E393" s="162" t="s">
        <v>481</v>
      </c>
      <c r="F393" s="213" t="s">
        <v>824</v>
      </c>
      <c r="G393" s="214"/>
      <c r="H393" s="214"/>
      <c r="I393" s="214"/>
      <c r="J393" s="161"/>
      <c r="K393" s="163">
        <v>16.5</v>
      </c>
      <c r="L393" s="161"/>
      <c r="M393" s="161"/>
      <c r="N393" s="161"/>
      <c r="O393" s="161"/>
      <c r="P393" s="161"/>
      <c r="Q393" s="161"/>
      <c r="R393" s="164"/>
      <c r="T393" s="165"/>
      <c r="U393" s="161"/>
      <c r="V393" s="161"/>
      <c r="W393" s="161"/>
      <c r="X393" s="161"/>
      <c r="Y393" s="161"/>
      <c r="Z393" s="161"/>
      <c r="AA393" s="166"/>
      <c r="AT393" s="167" t="s">
        <v>194</v>
      </c>
      <c r="AU393" s="167" t="s">
        <v>80</v>
      </c>
      <c r="AV393" s="10" t="s">
        <v>114</v>
      </c>
      <c r="AW393" s="10" t="s">
        <v>30</v>
      </c>
      <c r="AX393" s="10" t="s">
        <v>72</v>
      </c>
      <c r="AY393" s="167" t="s">
        <v>187</v>
      </c>
    </row>
    <row r="394" spans="2:65" s="9" customFormat="1" ht="16.5" customHeight="1">
      <c r="B394" s="153"/>
      <c r="C394" s="154"/>
      <c r="D394" s="154"/>
      <c r="E394" s="155" t="s">
        <v>19</v>
      </c>
      <c r="F394" s="215" t="s">
        <v>825</v>
      </c>
      <c r="G394" s="216"/>
      <c r="H394" s="216"/>
      <c r="I394" s="216"/>
      <c r="J394" s="154"/>
      <c r="K394" s="155" t="s">
        <v>19</v>
      </c>
      <c r="L394" s="154"/>
      <c r="M394" s="154"/>
      <c r="N394" s="154"/>
      <c r="O394" s="154"/>
      <c r="P394" s="154"/>
      <c r="Q394" s="154"/>
      <c r="R394" s="156"/>
      <c r="T394" s="157"/>
      <c r="U394" s="154"/>
      <c r="V394" s="154"/>
      <c r="W394" s="154"/>
      <c r="X394" s="154"/>
      <c r="Y394" s="154"/>
      <c r="Z394" s="154"/>
      <c r="AA394" s="158"/>
      <c r="AT394" s="159" t="s">
        <v>194</v>
      </c>
      <c r="AU394" s="159" t="s">
        <v>80</v>
      </c>
      <c r="AV394" s="9" t="s">
        <v>80</v>
      </c>
      <c r="AW394" s="9" t="s">
        <v>30</v>
      </c>
      <c r="AX394" s="9" t="s">
        <v>72</v>
      </c>
      <c r="AY394" s="159" t="s">
        <v>187</v>
      </c>
    </row>
    <row r="395" spans="2:65" s="10" customFormat="1" ht="16.5" customHeight="1">
      <c r="B395" s="160"/>
      <c r="C395" s="161"/>
      <c r="D395" s="161"/>
      <c r="E395" s="162" t="s">
        <v>159</v>
      </c>
      <c r="F395" s="213" t="s">
        <v>826</v>
      </c>
      <c r="G395" s="214"/>
      <c r="H395" s="214"/>
      <c r="I395" s="214"/>
      <c r="J395" s="161"/>
      <c r="K395" s="163">
        <v>16.78</v>
      </c>
      <c r="L395" s="161"/>
      <c r="M395" s="161"/>
      <c r="N395" s="161"/>
      <c r="O395" s="161"/>
      <c r="P395" s="161"/>
      <c r="Q395" s="161"/>
      <c r="R395" s="164"/>
      <c r="T395" s="165"/>
      <c r="U395" s="161"/>
      <c r="V395" s="161"/>
      <c r="W395" s="161"/>
      <c r="X395" s="161"/>
      <c r="Y395" s="161"/>
      <c r="Z395" s="161"/>
      <c r="AA395" s="166"/>
      <c r="AT395" s="167" t="s">
        <v>194</v>
      </c>
      <c r="AU395" s="167" t="s">
        <v>80</v>
      </c>
      <c r="AV395" s="10" t="s">
        <v>114</v>
      </c>
      <c r="AW395" s="10" t="s">
        <v>30</v>
      </c>
      <c r="AX395" s="10" t="s">
        <v>72</v>
      </c>
      <c r="AY395" s="167" t="s">
        <v>187</v>
      </c>
    </row>
    <row r="396" spans="2:65" s="9" customFormat="1" ht="16.5" customHeight="1">
      <c r="B396" s="153"/>
      <c r="C396" s="154"/>
      <c r="D396" s="154"/>
      <c r="E396" s="155" t="s">
        <v>19</v>
      </c>
      <c r="F396" s="215" t="s">
        <v>827</v>
      </c>
      <c r="G396" s="216"/>
      <c r="H396" s="216"/>
      <c r="I396" s="216"/>
      <c r="J396" s="154"/>
      <c r="K396" s="155" t="s">
        <v>19</v>
      </c>
      <c r="L396" s="154"/>
      <c r="M396" s="154"/>
      <c r="N396" s="154"/>
      <c r="O396" s="154"/>
      <c r="P396" s="154"/>
      <c r="Q396" s="154"/>
      <c r="R396" s="156"/>
      <c r="T396" s="157"/>
      <c r="U396" s="154"/>
      <c r="V396" s="154"/>
      <c r="W396" s="154"/>
      <c r="X396" s="154"/>
      <c r="Y396" s="154"/>
      <c r="Z396" s="154"/>
      <c r="AA396" s="158"/>
      <c r="AT396" s="159" t="s">
        <v>194</v>
      </c>
      <c r="AU396" s="159" t="s">
        <v>80</v>
      </c>
      <c r="AV396" s="9" t="s">
        <v>80</v>
      </c>
      <c r="AW396" s="9" t="s">
        <v>30</v>
      </c>
      <c r="AX396" s="9" t="s">
        <v>72</v>
      </c>
      <c r="AY396" s="159" t="s">
        <v>187</v>
      </c>
    </row>
    <row r="397" spans="2:65" s="10" customFormat="1" ht="16.5" customHeight="1">
      <c r="B397" s="160"/>
      <c r="C397" s="161"/>
      <c r="D397" s="161"/>
      <c r="E397" s="162" t="s">
        <v>484</v>
      </c>
      <c r="F397" s="213" t="s">
        <v>828</v>
      </c>
      <c r="G397" s="214"/>
      <c r="H397" s="214"/>
      <c r="I397" s="214"/>
      <c r="J397" s="161"/>
      <c r="K397" s="163">
        <v>4.3099999999999996</v>
      </c>
      <c r="L397" s="161"/>
      <c r="M397" s="161"/>
      <c r="N397" s="161"/>
      <c r="O397" s="161"/>
      <c r="P397" s="161"/>
      <c r="Q397" s="161"/>
      <c r="R397" s="164"/>
      <c r="T397" s="165"/>
      <c r="U397" s="161"/>
      <c r="V397" s="161"/>
      <c r="W397" s="161"/>
      <c r="X397" s="161"/>
      <c r="Y397" s="161"/>
      <c r="Z397" s="161"/>
      <c r="AA397" s="166"/>
      <c r="AT397" s="167" t="s">
        <v>194</v>
      </c>
      <c r="AU397" s="167" t="s">
        <v>80</v>
      </c>
      <c r="AV397" s="10" t="s">
        <v>114</v>
      </c>
      <c r="AW397" s="10" t="s">
        <v>30</v>
      </c>
      <c r="AX397" s="10" t="s">
        <v>72</v>
      </c>
      <c r="AY397" s="167" t="s">
        <v>187</v>
      </c>
    </row>
    <row r="398" spans="2:65" s="9" customFormat="1" ht="16.5" customHeight="1">
      <c r="B398" s="153"/>
      <c r="C398" s="154"/>
      <c r="D398" s="154"/>
      <c r="E398" s="155" t="s">
        <v>19</v>
      </c>
      <c r="F398" s="215" t="s">
        <v>829</v>
      </c>
      <c r="G398" s="216"/>
      <c r="H398" s="216"/>
      <c r="I398" s="216"/>
      <c r="J398" s="154"/>
      <c r="K398" s="155" t="s">
        <v>19</v>
      </c>
      <c r="L398" s="154"/>
      <c r="M398" s="154"/>
      <c r="N398" s="154"/>
      <c r="O398" s="154"/>
      <c r="P398" s="154"/>
      <c r="Q398" s="154"/>
      <c r="R398" s="156"/>
      <c r="T398" s="157"/>
      <c r="U398" s="154"/>
      <c r="V398" s="154"/>
      <c r="W398" s="154"/>
      <c r="X398" s="154"/>
      <c r="Y398" s="154"/>
      <c r="Z398" s="154"/>
      <c r="AA398" s="158"/>
      <c r="AT398" s="159" t="s">
        <v>194</v>
      </c>
      <c r="AU398" s="159" t="s">
        <v>80</v>
      </c>
      <c r="AV398" s="9" t="s">
        <v>80</v>
      </c>
      <c r="AW398" s="9" t="s">
        <v>30</v>
      </c>
      <c r="AX398" s="9" t="s">
        <v>72</v>
      </c>
      <c r="AY398" s="159" t="s">
        <v>187</v>
      </c>
    </row>
    <row r="399" spans="2:65" s="10" customFormat="1" ht="16.5" customHeight="1">
      <c r="B399" s="160"/>
      <c r="C399" s="161"/>
      <c r="D399" s="161"/>
      <c r="E399" s="162" t="s">
        <v>538</v>
      </c>
      <c r="F399" s="213" t="s">
        <v>830</v>
      </c>
      <c r="G399" s="214"/>
      <c r="H399" s="214"/>
      <c r="I399" s="214"/>
      <c r="J399" s="161"/>
      <c r="K399" s="163">
        <v>256</v>
      </c>
      <c r="L399" s="161"/>
      <c r="M399" s="161"/>
      <c r="N399" s="161"/>
      <c r="O399" s="161"/>
      <c r="P399" s="161"/>
      <c r="Q399" s="161"/>
      <c r="R399" s="164"/>
      <c r="T399" s="165"/>
      <c r="U399" s="161"/>
      <c r="V399" s="161"/>
      <c r="W399" s="161"/>
      <c r="X399" s="161"/>
      <c r="Y399" s="161"/>
      <c r="Z399" s="161"/>
      <c r="AA399" s="166"/>
      <c r="AT399" s="167" t="s">
        <v>194</v>
      </c>
      <c r="AU399" s="167" t="s">
        <v>80</v>
      </c>
      <c r="AV399" s="10" t="s">
        <v>114</v>
      </c>
      <c r="AW399" s="10" t="s">
        <v>30</v>
      </c>
      <c r="AX399" s="10" t="s">
        <v>72</v>
      </c>
      <c r="AY399" s="167" t="s">
        <v>187</v>
      </c>
    </row>
    <row r="400" spans="2:65" s="9" customFormat="1" ht="16.5" customHeight="1">
      <c r="B400" s="153"/>
      <c r="C400" s="154"/>
      <c r="D400" s="154"/>
      <c r="E400" s="155" t="s">
        <v>19</v>
      </c>
      <c r="F400" s="215" t="s">
        <v>831</v>
      </c>
      <c r="G400" s="216"/>
      <c r="H400" s="216"/>
      <c r="I400" s="216"/>
      <c r="J400" s="154"/>
      <c r="K400" s="155" t="s">
        <v>19</v>
      </c>
      <c r="L400" s="154"/>
      <c r="M400" s="154"/>
      <c r="N400" s="154"/>
      <c r="O400" s="154"/>
      <c r="P400" s="154"/>
      <c r="Q400" s="154"/>
      <c r="R400" s="156"/>
      <c r="T400" s="157"/>
      <c r="U400" s="154"/>
      <c r="V400" s="154"/>
      <c r="W400" s="154"/>
      <c r="X400" s="154"/>
      <c r="Y400" s="154"/>
      <c r="Z400" s="154"/>
      <c r="AA400" s="158"/>
      <c r="AT400" s="159" t="s">
        <v>194</v>
      </c>
      <c r="AU400" s="159" t="s">
        <v>80</v>
      </c>
      <c r="AV400" s="9" t="s">
        <v>80</v>
      </c>
      <c r="AW400" s="9" t="s">
        <v>30</v>
      </c>
      <c r="AX400" s="9" t="s">
        <v>72</v>
      </c>
      <c r="AY400" s="159" t="s">
        <v>187</v>
      </c>
    </row>
    <row r="401" spans="2:65" s="10" customFormat="1" ht="16.5" customHeight="1">
      <c r="B401" s="160"/>
      <c r="C401" s="161"/>
      <c r="D401" s="161"/>
      <c r="E401" s="162" t="s">
        <v>540</v>
      </c>
      <c r="F401" s="213" t="s">
        <v>832</v>
      </c>
      <c r="G401" s="214"/>
      <c r="H401" s="214"/>
      <c r="I401" s="214"/>
      <c r="J401" s="161"/>
      <c r="K401" s="163">
        <v>10</v>
      </c>
      <c r="L401" s="161"/>
      <c r="M401" s="161"/>
      <c r="N401" s="161"/>
      <c r="O401" s="161"/>
      <c r="P401" s="161"/>
      <c r="Q401" s="161"/>
      <c r="R401" s="164"/>
      <c r="T401" s="165"/>
      <c r="U401" s="161"/>
      <c r="V401" s="161"/>
      <c r="W401" s="161"/>
      <c r="X401" s="161"/>
      <c r="Y401" s="161"/>
      <c r="Z401" s="161"/>
      <c r="AA401" s="166"/>
      <c r="AT401" s="167" t="s">
        <v>194</v>
      </c>
      <c r="AU401" s="167" t="s">
        <v>80</v>
      </c>
      <c r="AV401" s="10" t="s">
        <v>114</v>
      </c>
      <c r="AW401" s="10" t="s">
        <v>30</v>
      </c>
      <c r="AX401" s="10" t="s">
        <v>72</v>
      </c>
      <c r="AY401" s="167" t="s">
        <v>187</v>
      </c>
    </row>
    <row r="402" spans="2:65" s="9" customFormat="1" ht="16.5" customHeight="1">
      <c r="B402" s="153"/>
      <c r="C402" s="154"/>
      <c r="D402" s="154"/>
      <c r="E402" s="155" t="s">
        <v>19</v>
      </c>
      <c r="F402" s="215" t="s">
        <v>833</v>
      </c>
      <c r="G402" s="216"/>
      <c r="H402" s="216"/>
      <c r="I402" s="216"/>
      <c r="J402" s="154"/>
      <c r="K402" s="155" t="s">
        <v>19</v>
      </c>
      <c r="L402" s="154"/>
      <c r="M402" s="154"/>
      <c r="N402" s="154"/>
      <c r="O402" s="154"/>
      <c r="P402" s="154"/>
      <c r="Q402" s="154"/>
      <c r="R402" s="156"/>
      <c r="T402" s="157"/>
      <c r="U402" s="154"/>
      <c r="V402" s="154"/>
      <c r="W402" s="154"/>
      <c r="X402" s="154"/>
      <c r="Y402" s="154"/>
      <c r="Z402" s="154"/>
      <c r="AA402" s="158"/>
      <c r="AT402" s="159" t="s">
        <v>194</v>
      </c>
      <c r="AU402" s="159" t="s">
        <v>80</v>
      </c>
      <c r="AV402" s="9" t="s">
        <v>80</v>
      </c>
      <c r="AW402" s="9" t="s">
        <v>30</v>
      </c>
      <c r="AX402" s="9" t="s">
        <v>72</v>
      </c>
      <c r="AY402" s="159" t="s">
        <v>187</v>
      </c>
    </row>
    <row r="403" spans="2:65" s="10" customFormat="1" ht="16.5" customHeight="1">
      <c r="B403" s="160"/>
      <c r="C403" s="161"/>
      <c r="D403" s="161"/>
      <c r="E403" s="162" t="s">
        <v>541</v>
      </c>
      <c r="F403" s="213" t="s">
        <v>834</v>
      </c>
      <c r="G403" s="214"/>
      <c r="H403" s="214"/>
      <c r="I403" s="214"/>
      <c r="J403" s="161"/>
      <c r="K403" s="163">
        <v>25</v>
      </c>
      <c r="L403" s="161"/>
      <c r="M403" s="161"/>
      <c r="N403" s="161"/>
      <c r="O403" s="161"/>
      <c r="P403" s="161"/>
      <c r="Q403" s="161"/>
      <c r="R403" s="164"/>
      <c r="T403" s="165"/>
      <c r="U403" s="161"/>
      <c r="V403" s="161"/>
      <c r="W403" s="161"/>
      <c r="X403" s="161"/>
      <c r="Y403" s="161"/>
      <c r="Z403" s="161"/>
      <c r="AA403" s="166"/>
      <c r="AT403" s="167" t="s">
        <v>194</v>
      </c>
      <c r="AU403" s="167" t="s">
        <v>80</v>
      </c>
      <c r="AV403" s="10" t="s">
        <v>114</v>
      </c>
      <c r="AW403" s="10" t="s">
        <v>30</v>
      </c>
      <c r="AX403" s="10" t="s">
        <v>72</v>
      </c>
      <c r="AY403" s="167" t="s">
        <v>187</v>
      </c>
    </row>
    <row r="404" spans="2:65" s="10" customFormat="1" ht="16.5" customHeight="1">
      <c r="B404" s="160"/>
      <c r="C404" s="161"/>
      <c r="D404" s="161"/>
      <c r="E404" s="162" t="s">
        <v>542</v>
      </c>
      <c r="F404" s="213" t="s">
        <v>835</v>
      </c>
      <c r="G404" s="214"/>
      <c r="H404" s="214"/>
      <c r="I404" s="214"/>
      <c r="J404" s="161"/>
      <c r="K404" s="163">
        <v>15</v>
      </c>
      <c r="L404" s="161"/>
      <c r="M404" s="161"/>
      <c r="N404" s="161"/>
      <c r="O404" s="161"/>
      <c r="P404" s="161"/>
      <c r="Q404" s="161"/>
      <c r="R404" s="164"/>
      <c r="T404" s="165"/>
      <c r="U404" s="161"/>
      <c r="V404" s="161"/>
      <c r="W404" s="161"/>
      <c r="X404" s="161"/>
      <c r="Y404" s="161"/>
      <c r="Z404" s="161"/>
      <c r="AA404" s="166"/>
      <c r="AT404" s="167" t="s">
        <v>194</v>
      </c>
      <c r="AU404" s="167" t="s">
        <v>80</v>
      </c>
      <c r="AV404" s="10" t="s">
        <v>114</v>
      </c>
      <c r="AW404" s="10" t="s">
        <v>30</v>
      </c>
      <c r="AX404" s="10" t="s">
        <v>72</v>
      </c>
      <c r="AY404" s="167" t="s">
        <v>187</v>
      </c>
    </row>
    <row r="405" spans="2:65" s="10" customFormat="1" ht="16.5" customHeight="1">
      <c r="B405" s="160"/>
      <c r="C405" s="161"/>
      <c r="D405" s="161"/>
      <c r="E405" s="162" t="s">
        <v>836</v>
      </c>
      <c r="F405" s="213" t="s">
        <v>837</v>
      </c>
      <c r="G405" s="214"/>
      <c r="H405" s="214"/>
      <c r="I405" s="214"/>
      <c r="J405" s="161"/>
      <c r="K405" s="163">
        <v>343.59</v>
      </c>
      <c r="L405" s="161"/>
      <c r="M405" s="161"/>
      <c r="N405" s="161"/>
      <c r="O405" s="161"/>
      <c r="P405" s="161"/>
      <c r="Q405" s="161"/>
      <c r="R405" s="164"/>
      <c r="T405" s="165"/>
      <c r="U405" s="161"/>
      <c r="V405" s="161"/>
      <c r="W405" s="161"/>
      <c r="X405" s="161"/>
      <c r="Y405" s="161"/>
      <c r="Z405" s="161"/>
      <c r="AA405" s="166"/>
      <c r="AT405" s="167" t="s">
        <v>194</v>
      </c>
      <c r="AU405" s="167" t="s">
        <v>80</v>
      </c>
      <c r="AV405" s="10" t="s">
        <v>114</v>
      </c>
      <c r="AW405" s="10" t="s">
        <v>30</v>
      </c>
      <c r="AX405" s="10" t="s">
        <v>80</v>
      </c>
      <c r="AY405" s="167" t="s">
        <v>187</v>
      </c>
    </row>
    <row r="406" spans="2:65" s="1" customFormat="1" ht="38.25" customHeight="1">
      <c r="B406" s="32"/>
      <c r="C406" s="145" t="s">
        <v>838</v>
      </c>
      <c r="D406" s="145" t="s">
        <v>188</v>
      </c>
      <c r="E406" s="146" t="s">
        <v>839</v>
      </c>
      <c r="F406" s="217" t="s">
        <v>840</v>
      </c>
      <c r="G406" s="217"/>
      <c r="H406" s="217"/>
      <c r="I406" s="217"/>
      <c r="J406" s="147" t="s">
        <v>215</v>
      </c>
      <c r="K406" s="148">
        <v>343.59</v>
      </c>
      <c r="L406" s="218">
        <v>0</v>
      </c>
      <c r="M406" s="218"/>
      <c r="N406" s="218">
        <f>ROUND(L406*K406,2)</f>
        <v>0</v>
      </c>
      <c r="O406" s="218"/>
      <c r="P406" s="218"/>
      <c r="Q406" s="218"/>
      <c r="R406" s="34"/>
      <c r="T406" s="149" t="s">
        <v>19</v>
      </c>
      <c r="U406" s="41" t="s">
        <v>37</v>
      </c>
      <c r="V406" s="150">
        <v>0</v>
      </c>
      <c r="W406" s="150">
        <f>V406*K406</f>
        <v>0</v>
      </c>
      <c r="X406" s="150">
        <v>0</v>
      </c>
      <c r="Y406" s="150">
        <f>X406*K406</f>
        <v>0</v>
      </c>
      <c r="Z406" s="150">
        <v>0</v>
      </c>
      <c r="AA406" s="151">
        <f>Z406*K406</f>
        <v>0</v>
      </c>
      <c r="AR406" s="19" t="s">
        <v>186</v>
      </c>
      <c r="AT406" s="19" t="s">
        <v>188</v>
      </c>
      <c r="AU406" s="19" t="s">
        <v>80</v>
      </c>
      <c r="AY406" s="19" t="s">
        <v>187</v>
      </c>
      <c r="BE406" s="152">
        <f>IF(U406="základní",N406,0)</f>
        <v>0</v>
      </c>
      <c r="BF406" s="152">
        <f>IF(U406="snížená",N406,0)</f>
        <v>0</v>
      </c>
      <c r="BG406" s="152">
        <f>IF(U406="zákl. přenesená",N406,0)</f>
        <v>0</v>
      </c>
      <c r="BH406" s="152">
        <f>IF(U406="sníž. přenesená",N406,0)</f>
        <v>0</v>
      </c>
      <c r="BI406" s="152">
        <f>IF(U406="nulová",N406,0)</f>
        <v>0</v>
      </c>
      <c r="BJ406" s="19" t="s">
        <v>80</v>
      </c>
      <c r="BK406" s="152">
        <f>ROUND(L406*K406,2)</f>
        <v>0</v>
      </c>
      <c r="BL406" s="19" t="s">
        <v>186</v>
      </c>
      <c r="BM406" s="19" t="s">
        <v>841</v>
      </c>
    </row>
    <row r="407" spans="2:65" s="9" customFormat="1" ht="38.25" customHeight="1">
      <c r="B407" s="153"/>
      <c r="C407" s="154"/>
      <c r="D407" s="154"/>
      <c r="E407" s="155" t="s">
        <v>19</v>
      </c>
      <c r="F407" s="219" t="s">
        <v>842</v>
      </c>
      <c r="G407" s="220"/>
      <c r="H407" s="220"/>
      <c r="I407" s="220"/>
      <c r="J407" s="154"/>
      <c r="K407" s="155" t="s">
        <v>19</v>
      </c>
      <c r="L407" s="154"/>
      <c r="M407" s="154"/>
      <c r="N407" s="154"/>
      <c r="O407" s="154"/>
      <c r="P407" s="154"/>
      <c r="Q407" s="154"/>
      <c r="R407" s="156"/>
      <c r="T407" s="157"/>
      <c r="U407" s="154"/>
      <c r="V407" s="154"/>
      <c r="W407" s="154"/>
      <c r="X407" s="154"/>
      <c r="Y407" s="154"/>
      <c r="Z407" s="154"/>
      <c r="AA407" s="158"/>
      <c r="AT407" s="159" t="s">
        <v>194</v>
      </c>
      <c r="AU407" s="159" t="s">
        <v>80</v>
      </c>
      <c r="AV407" s="9" t="s">
        <v>80</v>
      </c>
      <c r="AW407" s="9" t="s">
        <v>30</v>
      </c>
      <c r="AX407" s="9" t="s">
        <v>72</v>
      </c>
      <c r="AY407" s="159" t="s">
        <v>187</v>
      </c>
    </row>
    <row r="408" spans="2:65" s="9" customFormat="1" ht="16.5" customHeight="1">
      <c r="B408" s="153"/>
      <c r="C408" s="154"/>
      <c r="D408" s="154"/>
      <c r="E408" s="155" t="s">
        <v>19</v>
      </c>
      <c r="F408" s="215" t="s">
        <v>759</v>
      </c>
      <c r="G408" s="216"/>
      <c r="H408" s="216"/>
      <c r="I408" s="216"/>
      <c r="J408" s="154"/>
      <c r="K408" s="155" t="s">
        <v>19</v>
      </c>
      <c r="L408" s="154"/>
      <c r="M408" s="154"/>
      <c r="N408" s="154"/>
      <c r="O408" s="154"/>
      <c r="P408" s="154"/>
      <c r="Q408" s="154"/>
      <c r="R408" s="156"/>
      <c r="T408" s="157"/>
      <c r="U408" s="154"/>
      <c r="V408" s="154"/>
      <c r="W408" s="154"/>
      <c r="X408" s="154"/>
      <c r="Y408" s="154"/>
      <c r="Z408" s="154"/>
      <c r="AA408" s="158"/>
      <c r="AT408" s="159" t="s">
        <v>194</v>
      </c>
      <c r="AU408" s="159" t="s">
        <v>80</v>
      </c>
      <c r="AV408" s="9" t="s">
        <v>80</v>
      </c>
      <c r="AW408" s="9" t="s">
        <v>30</v>
      </c>
      <c r="AX408" s="9" t="s">
        <v>72</v>
      </c>
      <c r="AY408" s="159" t="s">
        <v>187</v>
      </c>
    </row>
    <row r="409" spans="2:65" s="9" customFormat="1" ht="16.5" customHeight="1">
      <c r="B409" s="153"/>
      <c r="C409" s="154"/>
      <c r="D409" s="154"/>
      <c r="E409" s="155" t="s">
        <v>19</v>
      </c>
      <c r="F409" s="215" t="s">
        <v>821</v>
      </c>
      <c r="G409" s="216"/>
      <c r="H409" s="216"/>
      <c r="I409" s="216"/>
      <c r="J409" s="154"/>
      <c r="K409" s="155" t="s">
        <v>19</v>
      </c>
      <c r="L409" s="154"/>
      <c r="M409" s="154"/>
      <c r="N409" s="154"/>
      <c r="O409" s="154"/>
      <c r="P409" s="154"/>
      <c r="Q409" s="154"/>
      <c r="R409" s="156"/>
      <c r="T409" s="157"/>
      <c r="U409" s="154"/>
      <c r="V409" s="154"/>
      <c r="W409" s="154"/>
      <c r="X409" s="154"/>
      <c r="Y409" s="154"/>
      <c r="Z409" s="154"/>
      <c r="AA409" s="158"/>
      <c r="AT409" s="159" t="s">
        <v>194</v>
      </c>
      <c r="AU409" s="159" t="s">
        <v>80</v>
      </c>
      <c r="AV409" s="9" t="s">
        <v>80</v>
      </c>
      <c r="AW409" s="9" t="s">
        <v>30</v>
      </c>
      <c r="AX409" s="9" t="s">
        <v>72</v>
      </c>
      <c r="AY409" s="159" t="s">
        <v>187</v>
      </c>
    </row>
    <row r="410" spans="2:65" s="9" customFormat="1" ht="16.5" customHeight="1">
      <c r="B410" s="153"/>
      <c r="C410" s="154"/>
      <c r="D410" s="154"/>
      <c r="E410" s="155" t="s">
        <v>19</v>
      </c>
      <c r="F410" s="215" t="s">
        <v>822</v>
      </c>
      <c r="G410" s="216"/>
      <c r="H410" s="216"/>
      <c r="I410" s="216"/>
      <c r="J410" s="154"/>
      <c r="K410" s="155" t="s">
        <v>19</v>
      </c>
      <c r="L410" s="154"/>
      <c r="M410" s="154"/>
      <c r="N410" s="154"/>
      <c r="O410" s="154"/>
      <c r="P410" s="154"/>
      <c r="Q410" s="154"/>
      <c r="R410" s="156"/>
      <c r="T410" s="157"/>
      <c r="U410" s="154"/>
      <c r="V410" s="154"/>
      <c r="W410" s="154"/>
      <c r="X410" s="154"/>
      <c r="Y410" s="154"/>
      <c r="Z410" s="154"/>
      <c r="AA410" s="158"/>
      <c r="AT410" s="159" t="s">
        <v>194</v>
      </c>
      <c r="AU410" s="159" t="s">
        <v>80</v>
      </c>
      <c r="AV410" s="9" t="s">
        <v>80</v>
      </c>
      <c r="AW410" s="9" t="s">
        <v>30</v>
      </c>
      <c r="AX410" s="9" t="s">
        <v>72</v>
      </c>
      <c r="AY410" s="159" t="s">
        <v>187</v>
      </c>
    </row>
    <row r="411" spans="2:65" s="9" customFormat="1" ht="16.5" customHeight="1">
      <c r="B411" s="153"/>
      <c r="C411" s="154"/>
      <c r="D411" s="154"/>
      <c r="E411" s="155" t="s">
        <v>19</v>
      </c>
      <c r="F411" s="215" t="s">
        <v>823</v>
      </c>
      <c r="G411" s="216"/>
      <c r="H411" s="216"/>
      <c r="I411" s="216"/>
      <c r="J411" s="154"/>
      <c r="K411" s="155" t="s">
        <v>19</v>
      </c>
      <c r="L411" s="154"/>
      <c r="M411" s="154"/>
      <c r="N411" s="154"/>
      <c r="O411" s="154"/>
      <c r="P411" s="154"/>
      <c r="Q411" s="154"/>
      <c r="R411" s="156"/>
      <c r="T411" s="157"/>
      <c r="U411" s="154"/>
      <c r="V411" s="154"/>
      <c r="W411" s="154"/>
      <c r="X411" s="154"/>
      <c r="Y411" s="154"/>
      <c r="Z411" s="154"/>
      <c r="AA411" s="158"/>
      <c r="AT411" s="159" t="s">
        <v>194</v>
      </c>
      <c r="AU411" s="159" t="s">
        <v>80</v>
      </c>
      <c r="AV411" s="9" t="s">
        <v>80</v>
      </c>
      <c r="AW411" s="9" t="s">
        <v>30</v>
      </c>
      <c r="AX411" s="9" t="s">
        <v>72</v>
      </c>
      <c r="AY411" s="159" t="s">
        <v>187</v>
      </c>
    </row>
    <row r="412" spans="2:65" s="10" customFormat="1" ht="16.5" customHeight="1">
      <c r="B412" s="160"/>
      <c r="C412" s="161"/>
      <c r="D412" s="161"/>
      <c r="E412" s="162" t="s">
        <v>843</v>
      </c>
      <c r="F412" s="213" t="s">
        <v>824</v>
      </c>
      <c r="G412" s="214"/>
      <c r="H412" s="214"/>
      <c r="I412" s="214"/>
      <c r="J412" s="161"/>
      <c r="K412" s="163">
        <v>16.5</v>
      </c>
      <c r="L412" s="161"/>
      <c r="M412" s="161"/>
      <c r="N412" s="161"/>
      <c r="O412" s="161"/>
      <c r="P412" s="161"/>
      <c r="Q412" s="161"/>
      <c r="R412" s="164"/>
      <c r="T412" s="165"/>
      <c r="U412" s="161"/>
      <c r="V412" s="161"/>
      <c r="W412" s="161"/>
      <c r="X412" s="161"/>
      <c r="Y412" s="161"/>
      <c r="Z412" s="161"/>
      <c r="AA412" s="166"/>
      <c r="AT412" s="167" t="s">
        <v>194</v>
      </c>
      <c r="AU412" s="167" t="s">
        <v>80</v>
      </c>
      <c r="AV412" s="10" t="s">
        <v>114</v>
      </c>
      <c r="AW412" s="10" t="s">
        <v>30</v>
      </c>
      <c r="AX412" s="10" t="s">
        <v>72</v>
      </c>
      <c r="AY412" s="167" t="s">
        <v>187</v>
      </c>
    </row>
    <row r="413" spans="2:65" s="9" customFormat="1" ht="16.5" customHeight="1">
      <c r="B413" s="153"/>
      <c r="C413" s="154"/>
      <c r="D413" s="154"/>
      <c r="E413" s="155" t="s">
        <v>19</v>
      </c>
      <c r="F413" s="215" t="s">
        <v>825</v>
      </c>
      <c r="G413" s="216"/>
      <c r="H413" s="216"/>
      <c r="I413" s="216"/>
      <c r="J413" s="154"/>
      <c r="K413" s="155" t="s">
        <v>19</v>
      </c>
      <c r="L413" s="154"/>
      <c r="M413" s="154"/>
      <c r="N413" s="154"/>
      <c r="O413" s="154"/>
      <c r="P413" s="154"/>
      <c r="Q413" s="154"/>
      <c r="R413" s="156"/>
      <c r="T413" s="157"/>
      <c r="U413" s="154"/>
      <c r="V413" s="154"/>
      <c r="W413" s="154"/>
      <c r="X413" s="154"/>
      <c r="Y413" s="154"/>
      <c r="Z413" s="154"/>
      <c r="AA413" s="158"/>
      <c r="AT413" s="159" t="s">
        <v>194</v>
      </c>
      <c r="AU413" s="159" t="s">
        <v>80</v>
      </c>
      <c r="AV413" s="9" t="s">
        <v>80</v>
      </c>
      <c r="AW413" s="9" t="s">
        <v>30</v>
      </c>
      <c r="AX413" s="9" t="s">
        <v>72</v>
      </c>
      <c r="AY413" s="159" t="s">
        <v>187</v>
      </c>
    </row>
    <row r="414" spans="2:65" s="10" customFormat="1" ht="16.5" customHeight="1">
      <c r="B414" s="160"/>
      <c r="C414" s="161"/>
      <c r="D414" s="161"/>
      <c r="E414" s="162" t="s">
        <v>558</v>
      </c>
      <c r="F414" s="213" t="s">
        <v>826</v>
      </c>
      <c r="G414" s="214"/>
      <c r="H414" s="214"/>
      <c r="I414" s="214"/>
      <c r="J414" s="161"/>
      <c r="K414" s="163">
        <v>16.78</v>
      </c>
      <c r="L414" s="161"/>
      <c r="M414" s="161"/>
      <c r="N414" s="161"/>
      <c r="O414" s="161"/>
      <c r="P414" s="161"/>
      <c r="Q414" s="161"/>
      <c r="R414" s="164"/>
      <c r="T414" s="165"/>
      <c r="U414" s="161"/>
      <c r="V414" s="161"/>
      <c r="W414" s="161"/>
      <c r="X414" s="161"/>
      <c r="Y414" s="161"/>
      <c r="Z414" s="161"/>
      <c r="AA414" s="166"/>
      <c r="AT414" s="167" t="s">
        <v>194</v>
      </c>
      <c r="AU414" s="167" t="s">
        <v>80</v>
      </c>
      <c r="AV414" s="10" t="s">
        <v>114</v>
      </c>
      <c r="AW414" s="10" t="s">
        <v>30</v>
      </c>
      <c r="AX414" s="10" t="s">
        <v>72</v>
      </c>
      <c r="AY414" s="167" t="s">
        <v>187</v>
      </c>
    </row>
    <row r="415" spans="2:65" s="9" customFormat="1" ht="16.5" customHeight="1">
      <c r="B415" s="153"/>
      <c r="C415" s="154"/>
      <c r="D415" s="154"/>
      <c r="E415" s="155" t="s">
        <v>19</v>
      </c>
      <c r="F415" s="215" t="s">
        <v>827</v>
      </c>
      <c r="G415" s="216"/>
      <c r="H415" s="216"/>
      <c r="I415" s="216"/>
      <c r="J415" s="154"/>
      <c r="K415" s="155" t="s">
        <v>19</v>
      </c>
      <c r="L415" s="154"/>
      <c r="M415" s="154"/>
      <c r="N415" s="154"/>
      <c r="O415" s="154"/>
      <c r="P415" s="154"/>
      <c r="Q415" s="154"/>
      <c r="R415" s="156"/>
      <c r="T415" s="157"/>
      <c r="U415" s="154"/>
      <c r="V415" s="154"/>
      <c r="W415" s="154"/>
      <c r="X415" s="154"/>
      <c r="Y415" s="154"/>
      <c r="Z415" s="154"/>
      <c r="AA415" s="158"/>
      <c r="AT415" s="159" t="s">
        <v>194</v>
      </c>
      <c r="AU415" s="159" t="s">
        <v>80</v>
      </c>
      <c r="AV415" s="9" t="s">
        <v>80</v>
      </c>
      <c r="AW415" s="9" t="s">
        <v>30</v>
      </c>
      <c r="AX415" s="9" t="s">
        <v>72</v>
      </c>
      <c r="AY415" s="159" t="s">
        <v>187</v>
      </c>
    </row>
    <row r="416" spans="2:65" s="10" customFormat="1" ht="16.5" customHeight="1">
      <c r="B416" s="160"/>
      <c r="C416" s="161"/>
      <c r="D416" s="161"/>
      <c r="E416" s="162" t="s">
        <v>559</v>
      </c>
      <c r="F416" s="213" t="s">
        <v>828</v>
      </c>
      <c r="G416" s="214"/>
      <c r="H416" s="214"/>
      <c r="I416" s="214"/>
      <c r="J416" s="161"/>
      <c r="K416" s="163">
        <v>4.3099999999999996</v>
      </c>
      <c r="L416" s="161"/>
      <c r="M416" s="161"/>
      <c r="N416" s="161"/>
      <c r="O416" s="161"/>
      <c r="P416" s="161"/>
      <c r="Q416" s="161"/>
      <c r="R416" s="164"/>
      <c r="T416" s="165"/>
      <c r="U416" s="161"/>
      <c r="V416" s="161"/>
      <c r="W416" s="161"/>
      <c r="X416" s="161"/>
      <c r="Y416" s="161"/>
      <c r="Z416" s="161"/>
      <c r="AA416" s="166"/>
      <c r="AT416" s="167" t="s">
        <v>194</v>
      </c>
      <c r="AU416" s="167" t="s">
        <v>80</v>
      </c>
      <c r="AV416" s="10" t="s">
        <v>114</v>
      </c>
      <c r="AW416" s="10" t="s">
        <v>30</v>
      </c>
      <c r="AX416" s="10" t="s">
        <v>72</v>
      </c>
      <c r="AY416" s="167" t="s">
        <v>187</v>
      </c>
    </row>
    <row r="417" spans="2:65" s="9" customFormat="1" ht="16.5" customHeight="1">
      <c r="B417" s="153"/>
      <c r="C417" s="154"/>
      <c r="D417" s="154"/>
      <c r="E417" s="155" t="s">
        <v>19</v>
      </c>
      <c r="F417" s="215" t="s">
        <v>829</v>
      </c>
      <c r="G417" s="216"/>
      <c r="H417" s="216"/>
      <c r="I417" s="216"/>
      <c r="J417" s="154"/>
      <c r="K417" s="155" t="s">
        <v>19</v>
      </c>
      <c r="L417" s="154"/>
      <c r="M417" s="154"/>
      <c r="N417" s="154"/>
      <c r="O417" s="154"/>
      <c r="P417" s="154"/>
      <c r="Q417" s="154"/>
      <c r="R417" s="156"/>
      <c r="T417" s="157"/>
      <c r="U417" s="154"/>
      <c r="V417" s="154"/>
      <c r="W417" s="154"/>
      <c r="X417" s="154"/>
      <c r="Y417" s="154"/>
      <c r="Z417" s="154"/>
      <c r="AA417" s="158"/>
      <c r="AT417" s="159" t="s">
        <v>194</v>
      </c>
      <c r="AU417" s="159" t="s">
        <v>80</v>
      </c>
      <c r="AV417" s="9" t="s">
        <v>80</v>
      </c>
      <c r="AW417" s="9" t="s">
        <v>30</v>
      </c>
      <c r="AX417" s="9" t="s">
        <v>72</v>
      </c>
      <c r="AY417" s="159" t="s">
        <v>187</v>
      </c>
    </row>
    <row r="418" spans="2:65" s="10" customFormat="1" ht="16.5" customHeight="1">
      <c r="B418" s="160"/>
      <c r="C418" s="161"/>
      <c r="D418" s="161"/>
      <c r="E418" s="162" t="s">
        <v>560</v>
      </c>
      <c r="F418" s="213" t="s">
        <v>830</v>
      </c>
      <c r="G418" s="214"/>
      <c r="H418" s="214"/>
      <c r="I418" s="214"/>
      <c r="J418" s="161"/>
      <c r="K418" s="163">
        <v>256</v>
      </c>
      <c r="L418" s="161"/>
      <c r="M418" s="161"/>
      <c r="N418" s="161"/>
      <c r="O418" s="161"/>
      <c r="P418" s="161"/>
      <c r="Q418" s="161"/>
      <c r="R418" s="164"/>
      <c r="T418" s="165"/>
      <c r="U418" s="161"/>
      <c r="V418" s="161"/>
      <c r="W418" s="161"/>
      <c r="X418" s="161"/>
      <c r="Y418" s="161"/>
      <c r="Z418" s="161"/>
      <c r="AA418" s="166"/>
      <c r="AT418" s="167" t="s">
        <v>194</v>
      </c>
      <c r="AU418" s="167" t="s">
        <v>80</v>
      </c>
      <c r="AV418" s="10" t="s">
        <v>114</v>
      </c>
      <c r="AW418" s="10" t="s">
        <v>30</v>
      </c>
      <c r="AX418" s="10" t="s">
        <v>72</v>
      </c>
      <c r="AY418" s="167" t="s">
        <v>187</v>
      </c>
    </row>
    <row r="419" spans="2:65" s="9" customFormat="1" ht="16.5" customHeight="1">
      <c r="B419" s="153"/>
      <c r="C419" s="154"/>
      <c r="D419" s="154"/>
      <c r="E419" s="155" t="s">
        <v>19</v>
      </c>
      <c r="F419" s="215" t="s">
        <v>831</v>
      </c>
      <c r="G419" s="216"/>
      <c r="H419" s="216"/>
      <c r="I419" s="216"/>
      <c r="J419" s="154"/>
      <c r="K419" s="155" t="s">
        <v>19</v>
      </c>
      <c r="L419" s="154"/>
      <c r="M419" s="154"/>
      <c r="N419" s="154"/>
      <c r="O419" s="154"/>
      <c r="P419" s="154"/>
      <c r="Q419" s="154"/>
      <c r="R419" s="156"/>
      <c r="T419" s="157"/>
      <c r="U419" s="154"/>
      <c r="V419" s="154"/>
      <c r="W419" s="154"/>
      <c r="X419" s="154"/>
      <c r="Y419" s="154"/>
      <c r="Z419" s="154"/>
      <c r="AA419" s="158"/>
      <c r="AT419" s="159" t="s">
        <v>194</v>
      </c>
      <c r="AU419" s="159" t="s">
        <v>80</v>
      </c>
      <c r="AV419" s="9" t="s">
        <v>80</v>
      </c>
      <c r="AW419" s="9" t="s">
        <v>30</v>
      </c>
      <c r="AX419" s="9" t="s">
        <v>72</v>
      </c>
      <c r="AY419" s="159" t="s">
        <v>187</v>
      </c>
    </row>
    <row r="420" spans="2:65" s="10" customFormat="1" ht="16.5" customHeight="1">
      <c r="B420" s="160"/>
      <c r="C420" s="161"/>
      <c r="D420" s="161"/>
      <c r="E420" s="162" t="s">
        <v>561</v>
      </c>
      <c r="F420" s="213" t="s">
        <v>832</v>
      </c>
      <c r="G420" s="214"/>
      <c r="H420" s="214"/>
      <c r="I420" s="214"/>
      <c r="J420" s="161"/>
      <c r="K420" s="163">
        <v>10</v>
      </c>
      <c r="L420" s="161"/>
      <c r="M420" s="161"/>
      <c r="N420" s="161"/>
      <c r="O420" s="161"/>
      <c r="P420" s="161"/>
      <c r="Q420" s="161"/>
      <c r="R420" s="164"/>
      <c r="T420" s="165"/>
      <c r="U420" s="161"/>
      <c r="V420" s="161"/>
      <c r="W420" s="161"/>
      <c r="X420" s="161"/>
      <c r="Y420" s="161"/>
      <c r="Z420" s="161"/>
      <c r="AA420" s="166"/>
      <c r="AT420" s="167" t="s">
        <v>194</v>
      </c>
      <c r="AU420" s="167" t="s">
        <v>80</v>
      </c>
      <c r="AV420" s="10" t="s">
        <v>114</v>
      </c>
      <c r="AW420" s="10" t="s">
        <v>30</v>
      </c>
      <c r="AX420" s="10" t="s">
        <v>72</v>
      </c>
      <c r="AY420" s="167" t="s">
        <v>187</v>
      </c>
    </row>
    <row r="421" spans="2:65" s="9" customFormat="1" ht="16.5" customHeight="1">
      <c r="B421" s="153"/>
      <c r="C421" s="154"/>
      <c r="D421" s="154"/>
      <c r="E421" s="155" t="s">
        <v>19</v>
      </c>
      <c r="F421" s="215" t="s">
        <v>833</v>
      </c>
      <c r="G421" s="216"/>
      <c r="H421" s="216"/>
      <c r="I421" s="216"/>
      <c r="J421" s="154"/>
      <c r="K421" s="155" t="s">
        <v>19</v>
      </c>
      <c r="L421" s="154"/>
      <c r="M421" s="154"/>
      <c r="N421" s="154"/>
      <c r="O421" s="154"/>
      <c r="P421" s="154"/>
      <c r="Q421" s="154"/>
      <c r="R421" s="156"/>
      <c r="T421" s="157"/>
      <c r="U421" s="154"/>
      <c r="V421" s="154"/>
      <c r="W421" s="154"/>
      <c r="X421" s="154"/>
      <c r="Y421" s="154"/>
      <c r="Z421" s="154"/>
      <c r="AA421" s="158"/>
      <c r="AT421" s="159" t="s">
        <v>194</v>
      </c>
      <c r="AU421" s="159" t="s">
        <v>80</v>
      </c>
      <c r="AV421" s="9" t="s">
        <v>80</v>
      </c>
      <c r="AW421" s="9" t="s">
        <v>30</v>
      </c>
      <c r="AX421" s="9" t="s">
        <v>72</v>
      </c>
      <c r="AY421" s="159" t="s">
        <v>187</v>
      </c>
    </row>
    <row r="422" spans="2:65" s="10" customFormat="1" ht="16.5" customHeight="1">
      <c r="B422" s="160"/>
      <c r="C422" s="161"/>
      <c r="D422" s="161"/>
      <c r="E422" s="162" t="s">
        <v>562</v>
      </c>
      <c r="F422" s="213" t="s">
        <v>834</v>
      </c>
      <c r="G422" s="214"/>
      <c r="H422" s="214"/>
      <c r="I422" s="214"/>
      <c r="J422" s="161"/>
      <c r="K422" s="163">
        <v>25</v>
      </c>
      <c r="L422" s="161"/>
      <c r="M422" s="161"/>
      <c r="N422" s="161"/>
      <c r="O422" s="161"/>
      <c r="P422" s="161"/>
      <c r="Q422" s="161"/>
      <c r="R422" s="164"/>
      <c r="T422" s="165"/>
      <c r="U422" s="161"/>
      <c r="V422" s="161"/>
      <c r="W422" s="161"/>
      <c r="X422" s="161"/>
      <c r="Y422" s="161"/>
      <c r="Z422" s="161"/>
      <c r="AA422" s="166"/>
      <c r="AT422" s="167" t="s">
        <v>194</v>
      </c>
      <c r="AU422" s="167" t="s">
        <v>80</v>
      </c>
      <c r="AV422" s="10" t="s">
        <v>114</v>
      </c>
      <c r="AW422" s="10" t="s">
        <v>30</v>
      </c>
      <c r="AX422" s="10" t="s">
        <v>72</v>
      </c>
      <c r="AY422" s="167" t="s">
        <v>187</v>
      </c>
    </row>
    <row r="423" spans="2:65" s="10" customFormat="1" ht="16.5" customHeight="1">
      <c r="B423" s="160"/>
      <c r="C423" s="161"/>
      <c r="D423" s="161"/>
      <c r="E423" s="162" t="s">
        <v>563</v>
      </c>
      <c r="F423" s="213" t="s">
        <v>835</v>
      </c>
      <c r="G423" s="214"/>
      <c r="H423" s="214"/>
      <c r="I423" s="214"/>
      <c r="J423" s="161"/>
      <c r="K423" s="163">
        <v>15</v>
      </c>
      <c r="L423" s="161"/>
      <c r="M423" s="161"/>
      <c r="N423" s="161"/>
      <c r="O423" s="161"/>
      <c r="P423" s="161"/>
      <c r="Q423" s="161"/>
      <c r="R423" s="164"/>
      <c r="T423" s="165"/>
      <c r="U423" s="161"/>
      <c r="V423" s="161"/>
      <c r="W423" s="161"/>
      <c r="X423" s="161"/>
      <c r="Y423" s="161"/>
      <c r="Z423" s="161"/>
      <c r="AA423" s="166"/>
      <c r="AT423" s="167" t="s">
        <v>194</v>
      </c>
      <c r="AU423" s="167" t="s">
        <v>80</v>
      </c>
      <c r="AV423" s="10" t="s">
        <v>114</v>
      </c>
      <c r="AW423" s="10" t="s">
        <v>30</v>
      </c>
      <c r="AX423" s="10" t="s">
        <v>72</v>
      </c>
      <c r="AY423" s="167" t="s">
        <v>187</v>
      </c>
    </row>
    <row r="424" spans="2:65" s="10" customFormat="1" ht="16.5" customHeight="1">
      <c r="B424" s="160"/>
      <c r="C424" s="161"/>
      <c r="D424" s="161"/>
      <c r="E424" s="162" t="s">
        <v>844</v>
      </c>
      <c r="F424" s="213" t="s">
        <v>845</v>
      </c>
      <c r="G424" s="214"/>
      <c r="H424" s="214"/>
      <c r="I424" s="214"/>
      <c r="J424" s="161"/>
      <c r="K424" s="163">
        <v>343.59</v>
      </c>
      <c r="L424" s="161"/>
      <c r="M424" s="161"/>
      <c r="N424" s="161"/>
      <c r="O424" s="161"/>
      <c r="P424" s="161"/>
      <c r="Q424" s="161"/>
      <c r="R424" s="164"/>
      <c r="T424" s="165"/>
      <c r="U424" s="161"/>
      <c r="V424" s="161"/>
      <c r="W424" s="161"/>
      <c r="X424" s="161"/>
      <c r="Y424" s="161"/>
      <c r="Z424" s="161"/>
      <c r="AA424" s="166"/>
      <c r="AT424" s="167" t="s">
        <v>194</v>
      </c>
      <c r="AU424" s="167" t="s">
        <v>80</v>
      </c>
      <c r="AV424" s="10" t="s">
        <v>114</v>
      </c>
      <c r="AW424" s="10" t="s">
        <v>30</v>
      </c>
      <c r="AX424" s="10" t="s">
        <v>80</v>
      </c>
      <c r="AY424" s="167" t="s">
        <v>187</v>
      </c>
    </row>
    <row r="425" spans="2:65" s="1" customFormat="1" ht="25.5" customHeight="1">
      <c r="B425" s="32"/>
      <c r="C425" s="145" t="s">
        <v>122</v>
      </c>
      <c r="D425" s="145" t="s">
        <v>188</v>
      </c>
      <c r="E425" s="146" t="s">
        <v>846</v>
      </c>
      <c r="F425" s="217" t="s">
        <v>847</v>
      </c>
      <c r="G425" s="217"/>
      <c r="H425" s="217"/>
      <c r="I425" s="217"/>
      <c r="J425" s="147" t="s">
        <v>215</v>
      </c>
      <c r="K425" s="148">
        <v>45.38</v>
      </c>
      <c r="L425" s="218">
        <v>0</v>
      </c>
      <c r="M425" s="218"/>
      <c r="N425" s="218">
        <f>ROUND(L425*K425,2)</f>
        <v>0</v>
      </c>
      <c r="O425" s="218"/>
      <c r="P425" s="218"/>
      <c r="Q425" s="218"/>
      <c r="R425" s="34"/>
      <c r="T425" s="149" t="s">
        <v>19</v>
      </c>
      <c r="U425" s="41" t="s">
        <v>37</v>
      </c>
      <c r="V425" s="150">
        <v>0</v>
      </c>
      <c r="W425" s="150">
        <f>V425*K425</f>
        <v>0</v>
      </c>
      <c r="X425" s="150">
        <v>0</v>
      </c>
      <c r="Y425" s="150">
        <f>X425*K425</f>
        <v>0</v>
      </c>
      <c r="Z425" s="150">
        <v>0</v>
      </c>
      <c r="AA425" s="151">
        <f>Z425*K425</f>
        <v>0</v>
      </c>
      <c r="AR425" s="19" t="s">
        <v>186</v>
      </c>
      <c r="AT425" s="19" t="s">
        <v>188</v>
      </c>
      <c r="AU425" s="19" t="s">
        <v>80</v>
      </c>
      <c r="AY425" s="19" t="s">
        <v>187</v>
      </c>
      <c r="BE425" s="152">
        <f>IF(U425="základní",N425,0)</f>
        <v>0</v>
      </c>
      <c r="BF425" s="152">
        <f>IF(U425="snížená",N425,0)</f>
        <v>0</v>
      </c>
      <c r="BG425" s="152">
        <f>IF(U425="zákl. přenesená",N425,0)</f>
        <v>0</v>
      </c>
      <c r="BH425" s="152">
        <f>IF(U425="sníž. přenesená",N425,0)</f>
        <v>0</v>
      </c>
      <c r="BI425" s="152">
        <f>IF(U425="nulová",N425,0)</f>
        <v>0</v>
      </c>
      <c r="BJ425" s="19" t="s">
        <v>80</v>
      </c>
      <c r="BK425" s="152">
        <f>ROUND(L425*K425,2)</f>
        <v>0</v>
      </c>
      <c r="BL425" s="19" t="s">
        <v>186</v>
      </c>
      <c r="BM425" s="19" t="s">
        <v>848</v>
      </c>
    </row>
    <row r="426" spans="2:65" s="9" customFormat="1" ht="25.5" customHeight="1">
      <c r="B426" s="153"/>
      <c r="C426" s="154"/>
      <c r="D426" s="154"/>
      <c r="E426" s="155" t="s">
        <v>19</v>
      </c>
      <c r="F426" s="219" t="s">
        <v>849</v>
      </c>
      <c r="G426" s="220"/>
      <c r="H426" s="220"/>
      <c r="I426" s="220"/>
      <c r="J426" s="154"/>
      <c r="K426" s="155" t="s">
        <v>19</v>
      </c>
      <c r="L426" s="154"/>
      <c r="M426" s="154"/>
      <c r="N426" s="154"/>
      <c r="O426" s="154"/>
      <c r="P426" s="154"/>
      <c r="Q426" s="154"/>
      <c r="R426" s="156"/>
      <c r="T426" s="157"/>
      <c r="U426" s="154"/>
      <c r="V426" s="154"/>
      <c r="W426" s="154"/>
      <c r="X426" s="154"/>
      <c r="Y426" s="154"/>
      <c r="Z426" s="154"/>
      <c r="AA426" s="158"/>
      <c r="AT426" s="159" t="s">
        <v>194</v>
      </c>
      <c r="AU426" s="159" t="s">
        <v>80</v>
      </c>
      <c r="AV426" s="9" t="s">
        <v>80</v>
      </c>
      <c r="AW426" s="9" t="s">
        <v>30</v>
      </c>
      <c r="AX426" s="9" t="s">
        <v>72</v>
      </c>
      <c r="AY426" s="159" t="s">
        <v>187</v>
      </c>
    </row>
    <row r="427" spans="2:65" s="9" customFormat="1" ht="16.5" customHeight="1">
      <c r="B427" s="153"/>
      <c r="C427" s="154"/>
      <c r="D427" s="154"/>
      <c r="E427" s="155" t="s">
        <v>19</v>
      </c>
      <c r="F427" s="215" t="s">
        <v>570</v>
      </c>
      <c r="G427" s="216"/>
      <c r="H427" s="216"/>
      <c r="I427" s="216"/>
      <c r="J427" s="154"/>
      <c r="K427" s="155" t="s">
        <v>19</v>
      </c>
      <c r="L427" s="154"/>
      <c r="M427" s="154"/>
      <c r="N427" s="154"/>
      <c r="O427" s="154"/>
      <c r="P427" s="154"/>
      <c r="Q427" s="154"/>
      <c r="R427" s="156"/>
      <c r="T427" s="157"/>
      <c r="U427" s="154"/>
      <c r="V427" s="154"/>
      <c r="W427" s="154"/>
      <c r="X427" s="154"/>
      <c r="Y427" s="154"/>
      <c r="Z427" s="154"/>
      <c r="AA427" s="158"/>
      <c r="AT427" s="159" t="s">
        <v>194</v>
      </c>
      <c r="AU427" s="159" t="s">
        <v>80</v>
      </c>
      <c r="AV427" s="9" t="s">
        <v>80</v>
      </c>
      <c r="AW427" s="9" t="s">
        <v>30</v>
      </c>
      <c r="AX427" s="9" t="s">
        <v>72</v>
      </c>
      <c r="AY427" s="159" t="s">
        <v>187</v>
      </c>
    </row>
    <row r="428" spans="2:65" s="9" customFormat="1" ht="16.5" customHeight="1">
      <c r="B428" s="153"/>
      <c r="C428" s="154"/>
      <c r="D428" s="154"/>
      <c r="E428" s="155" t="s">
        <v>19</v>
      </c>
      <c r="F428" s="215" t="s">
        <v>850</v>
      </c>
      <c r="G428" s="216"/>
      <c r="H428" s="216"/>
      <c r="I428" s="216"/>
      <c r="J428" s="154"/>
      <c r="K428" s="155" t="s">
        <v>19</v>
      </c>
      <c r="L428" s="154"/>
      <c r="M428" s="154"/>
      <c r="N428" s="154"/>
      <c r="O428" s="154"/>
      <c r="P428" s="154"/>
      <c r="Q428" s="154"/>
      <c r="R428" s="156"/>
      <c r="T428" s="157"/>
      <c r="U428" s="154"/>
      <c r="V428" s="154"/>
      <c r="W428" s="154"/>
      <c r="X428" s="154"/>
      <c r="Y428" s="154"/>
      <c r="Z428" s="154"/>
      <c r="AA428" s="158"/>
      <c r="AT428" s="159" t="s">
        <v>194</v>
      </c>
      <c r="AU428" s="159" t="s">
        <v>80</v>
      </c>
      <c r="AV428" s="9" t="s">
        <v>80</v>
      </c>
      <c r="AW428" s="9" t="s">
        <v>30</v>
      </c>
      <c r="AX428" s="9" t="s">
        <v>72</v>
      </c>
      <c r="AY428" s="159" t="s">
        <v>187</v>
      </c>
    </row>
    <row r="429" spans="2:65" s="10" customFormat="1" ht="16.5" customHeight="1">
      <c r="B429" s="160"/>
      <c r="C429" s="161"/>
      <c r="D429" s="161"/>
      <c r="E429" s="162" t="s">
        <v>851</v>
      </c>
      <c r="F429" s="213" t="s">
        <v>852</v>
      </c>
      <c r="G429" s="214"/>
      <c r="H429" s="214"/>
      <c r="I429" s="214"/>
      <c r="J429" s="161"/>
      <c r="K429" s="163">
        <v>45.38</v>
      </c>
      <c r="L429" s="161"/>
      <c r="M429" s="161"/>
      <c r="N429" s="161"/>
      <c r="O429" s="161"/>
      <c r="P429" s="161"/>
      <c r="Q429" s="161"/>
      <c r="R429" s="164"/>
      <c r="T429" s="165"/>
      <c r="U429" s="161"/>
      <c r="V429" s="161"/>
      <c r="W429" s="161"/>
      <c r="X429" s="161"/>
      <c r="Y429" s="161"/>
      <c r="Z429" s="161"/>
      <c r="AA429" s="166"/>
      <c r="AT429" s="167" t="s">
        <v>194</v>
      </c>
      <c r="AU429" s="167" t="s">
        <v>80</v>
      </c>
      <c r="AV429" s="10" t="s">
        <v>114</v>
      </c>
      <c r="AW429" s="10" t="s">
        <v>30</v>
      </c>
      <c r="AX429" s="10" t="s">
        <v>72</v>
      </c>
      <c r="AY429" s="167" t="s">
        <v>187</v>
      </c>
    </row>
    <row r="430" spans="2:65" s="10" customFormat="1" ht="16.5" customHeight="1">
      <c r="B430" s="160"/>
      <c r="C430" s="161"/>
      <c r="D430" s="161"/>
      <c r="E430" s="162" t="s">
        <v>853</v>
      </c>
      <c r="F430" s="213" t="s">
        <v>854</v>
      </c>
      <c r="G430" s="214"/>
      <c r="H430" s="214"/>
      <c r="I430" s="214"/>
      <c r="J430" s="161"/>
      <c r="K430" s="163">
        <v>45.38</v>
      </c>
      <c r="L430" s="161"/>
      <c r="M430" s="161"/>
      <c r="N430" s="161"/>
      <c r="O430" s="161"/>
      <c r="P430" s="161"/>
      <c r="Q430" s="161"/>
      <c r="R430" s="164"/>
      <c r="T430" s="165"/>
      <c r="U430" s="161"/>
      <c r="V430" s="161"/>
      <c r="W430" s="161"/>
      <c r="X430" s="161"/>
      <c r="Y430" s="161"/>
      <c r="Z430" s="161"/>
      <c r="AA430" s="166"/>
      <c r="AT430" s="167" t="s">
        <v>194</v>
      </c>
      <c r="AU430" s="167" t="s">
        <v>80</v>
      </c>
      <c r="AV430" s="10" t="s">
        <v>114</v>
      </c>
      <c r="AW430" s="10" t="s">
        <v>30</v>
      </c>
      <c r="AX430" s="10" t="s">
        <v>80</v>
      </c>
      <c r="AY430" s="167" t="s">
        <v>187</v>
      </c>
    </row>
    <row r="431" spans="2:65" s="1" customFormat="1" ht="25.5" customHeight="1">
      <c r="B431" s="32"/>
      <c r="C431" s="145" t="s">
        <v>855</v>
      </c>
      <c r="D431" s="145" t="s">
        <v>188</v>
      </c>
      <c r="E431" s="146" t="s">
        <v>856</v>
      </c>
      <c r="F431" s="217" t="s">
        <v>857</v>
      </c>
      <c r="G431" s="217"/>
      <c r="H431" s="217"/>
      <c r="I431" s="217"/>
      <c r="J431" s="147" t="s">
        <v>191</v>
      </c>
      <c r="K431" s="148">
        <v>4</v>
      </c>
      <c r="L431" s="218">
        <v>0</v>
      </c>
      <c r="M431" s="218"/>
      <c r="N431" s="218">
        <f>ROUND(L431*K431,2)</f>
        <v>0</v>
      </c>
      <c r="O431" s="218"/>
      <c r="P431" s="218"/>
      <c r="Q431" s="218"/>
      <c r="R431" s="34"/>
      <c r="T431" s="149" t="s">
        <v>19</v>
      </c>
      <c r="U431" s="41" t="s">
        <v>37</v>
      </c>
      <c r="V431" s="150">
        <v>0</v>
      </c>
      <c r="W431" s="150">
        <f>V431*K431</f>
        <v>0</v>
      </c>
      <c r="X431" s="150">
        <v>0</v>
      </c>
      <c r="Y431" s="150">
        <f>X431*K431</f>
        <v>0</v>
      </c>
      <c r="Z431" s="150">
        <v>0</v>
      </c>
      <c r="AA431" s="151">
        <f>Z431*K431</f>
        <v>0</v>
      </c>
      <c r="AR431" s="19" t="s">
        <v>186</v>
      </c>
      <c r="AT431" s="19" t="s">
        <v>188</v>
      </c>
      <c r="AU431" s="19" t="s">
        <v>80</v>
      </c>
      <c r="AY431" s="19" t="s">
        <v>187</v>
      </c>
      <c r="BE431" s="152">
        <f>IF(U431="základní",N431,0)</f>
        <v>0</v>
      </c>
      <c r="BF431" s="152">
        <f>IF(U431="snížená",N431,0)</f>
        <v>0</v>
      </c>
      <c r="BG431" s="152">
        <f>IF(U431="zákl. přenesená",N431,0)</f>
        <v>0</v>
      </c>
      <c r="BH431" s="152">
        <f>IF(U431="sníž. přenesená",N431,0)</f>
        <v>0</v>
      </c>
      <c r="BI431" s="152">
        <f>IF(U431="nulová",N431,0)</f>
        <v>0</v>
      </c>
      <c r="BJ431" s="19" t="s">
        <v>80</v>
      </c>
      <c r="BK431" s="152">
        <f>ROUND(L431*K431,2)</f>
        <v>0</v>
      </c>
      <c r="BL431" s="19" t="s">
        <v>186</v>
      </c>
      <c r="BM431" s="19" t="s">
        <v>858</v>
      </c>
    </row>
    <row r="432" spans="2:65" s="9" customFormat="1" ht="16.5" customHeight="1">
      <c r="B432" s="153"/>
      <c r="C432" s="154"/>
      <c r="D432" s="154"/>
      <c r="E432" s="155" t="s">
        <v>19</v>
      </c>
      <c r="F432" s="219" t="s">
        <v>766</v>
      </c>
      <c r="G432" s="220"/>
      <c r="H432" s="220"/>
      <c r="I432" s="220"/>
      <c r="J432" s="154"/>
      <c r="K432" s="155" t="s">
        <v>19</v>
      </c>
      <c r="L432" s="154"/>
      <c r="M432" s="154"/>
      <c r="N432" s="154"/>
      <c r="O432" s="154"/>
      <c r="P432" s="154"/>
      <c r="Q432" s="154"/>
      <c r="R432" s="156"/>
      <c r="T432" s="157"/>
      <c r="U432" s="154"/>
      <c r="V432" s="154"/>
      <c r="W432" s="154"/>
      <c r="X432" s="154"/>
      <c r="Y432" s="154"/>
      <c r="Z432" s="154"/>
      <c r="AA432" s="158"/>
      <c r="AT432" s="159" t="s">
        <v>194</v>
      </c>
      <c r="AU432" s="159" t="s">
        <v>80</v>
      </c>
      <c r="AV432" s="9" t="s">
        <v>80</v>
      </c>
      <c r="AW432" s="9" t="s">
        <v>30</v>
      </c>
      <c r="AX432" s="9" t="s">
        <v>72</v>
      </c>
      <c r="AY432" s="159" t="s">
        <v>187</v>
      </c>
    </row>
    <row r="433" spans="2:65" s="9" customFormat="1" ht="16.5" customHeight="1">
      <c r="B433" s="153"/>
      <c r="C433" s="154"/>
      <c r="D433" s="154"/>
      <c r="E433" s="155" t="s">
        <v>19</v>
      </c>
      <c r="F433" s="215" t="s">
        <v>759</v>
      </c>
      <c r="G433" s="216"/>
      <c r="H433" s="216"/>
      <c r="I433" s="216"/>
      <c r="J433" s="154"/>
      <c r="K433" s="155" t="s">
        <v>19</v>
      </c>
      <c r="L433" s="154"/>
      <c r="M433" s="154"/>
      <c r="N433" s="154"/>
      <c r="O433" s="154"/>
      <c r="P433" s="154"/>
      <c r="Q433" s="154"/>
      <c r="R433" s="156"/>
      <c r="T433" s="157"/>
      <c r="U433" s="154"/>
      <c r="V433" s="154"/>
      <c r="W433" s="154"/>
      <c r="X433" s="154"/>
      <c r="Y433" s="154"/>
      <c r="Z433" s="154"/>
      <c r="AA433" s="158"/>
      <c r="AT433" s="159" t="s">
        <v>194</v>
      </c>
      <c r="AU433" s="159" t="s">
        <v>80</v>
      </c>
      <c r="AV433" s="9" t="s">
        <v>80</v>
      </c>
      <c r="AW433" s="9" t="s">
        <v>30</v>
      </c>
      <c r="AX433" s="9" t="s">
        <v>72</v>
      </c>
      <c r="AY433" s="159" t="s">
        <v>187</v>
      </c>
    </row>
    <row r="434" spans="2:65" s="9" customFormat="1" ht="25.5" customHeight="1">
      <c r="B434" s="153"/>
      <c r="C434" s="154"/>
      <c r="D434" s="154"/>
      <c r="E434" s="155" t="s">
        <v>19</v>
      </c>
      <c r="F434" s="215" t="s">
        <v>859</v>
      </c>
      <c r="G434" s="216"/>
      <c r="H434" s="216"/>
      <c r="I434" s="216"/>
      <c r="J434" s="154"/>
      <c r="K434" s="155" t="s">
        <v>19</v>
      </c>
      <c r="L434" s="154"/>
      <c r="M434" s="154"/>
      <c r="N434" s="154"/>
      <c r="O434" s="154"/>
      <c r="P434" s="154"/>
      <c r="Q434" s="154"/>
      <c r="R434" s="156"/>
      <c r="T434" s="157"/>
      <c r="U434" s="154"/>
      <c r="V434" s="154"/>
      <c r="W434" s="154"/>
      <c r="X434" s="154"/>
      <c r="Y434" s="154"/>
      <c r="Z434" s="154"/>
      <c r="AA434" s="158"/>
      <c r="AT434" s="159" t="s">
        <v>194</v>
      </c>
      <c r="AU434" s="159" t="s">
        <v>80</v>
      </c>
      <c r="AV434" s="9" t="s">
        <v>80</v>
      </c>
      <c r="AW434" s="9" t="s">
        <v>30</v>
      </c>
      <c r="AX434" s="9" t="s">
        <v>72</v>
      </c>
      <c r="AY434" s="159" t="s">
        <v>187</v>
      </c>
    </row>
    <row r="435" spans="2:65" s="10" customFormat="1" ht="16.5" customHeight="1">
      <c r="B435" s="160"/>
      <c r="C435" s="161"/>
      <c r="D435" s="161"/>
      <c r="E435" s="162" t="s">
        <v>506</v>
      </c>
      <c r="F435" s="213" t="s">
        <v>860</v>
      </c>
      <c r="G435" s="214"/>
      <c r="H435" s="214"/>
      <c r="I435" s="214"/>
      <c r="J435" s="161"/>
      <c r="K435" s="163">
        <v>4</v>
      </c>
      <c r="L435" s="161"/>
      <c r="M435" s="161"/>
      <c r="N435" s="161"/>
      <c r="O435" s="161"/>
      <c r="P435" s="161"/>
      <c r="Q435" s="161"/>
      <c r="R435" s="164"/>
      <c r="T435" s="165"/>
      <c r="U435" s="161"/>
      <c r="V435" s="161"/>
      <c r="W435" s="161"/>
      <c r="X435" s="161"/>
      <c r="Y435" s="161"/>
      <c r="Z435" s="161"/>
      <c r="AA435" s="166"/>
      <c r="AT435" s="167" t="s">
        <v>194</v>
      </c>
      <c r="AU435" s="167" t="s">
        <v>80</v>
      </c>
      <c r="AV435" s="10" t="s">
        <v>114</v>
      </c>
      <c r="AW435" s="10" t="s">
        <v>30</v>
      </c>
      <c r="AX435" s="10" t="s">
        <v>72</v>
      </c>
      <c r="AY435" s="167" t="s">
        <v>187</v>
      </c>
    </row>
    <row r="436" spans="2:65" s="10" customFormat="1" ht="16.5" customHeight="1">
      <c r="B436" s="160"/>
      <c r="C436" s="161"/>
      <c r="D436" s="161"/>
      <c r="E436" s="162" t="s">
        <v>508</v>
      </c>
      <c r="F436" s="213" t="s">
        <v>509</v>
      </c>
      <c r="G436" s="214"/>
      <c r="H436" s="214"/>
      <c r="I436" s="214"/>
      <c r="J436" s="161"/>
      <c r="K436" s="163">
        <v>4</v>
      </c>
      <c r="L436" s="161"/>
      <c r="M436" s="161"/>
      <c r="N436" s="161"/>
      <c r="O436" s="161"/>
      <c r="P436" s="161"/>
      <c r="Q436" s="161"/>
      <c r="R436" s="164"/>
      <c r="T436" s="165"/>
      <c r="U436" s="161"/>
      <c r="V436" s="161"/>
      <c r="W436" s="161"/>
      <c r="X436" s="161"/>
      <c r="Y436" s="161"/>
      <c r="Z436" s="161"/>
      <c r="AA436" s="166"/>
      <c r="AT436" s="167" t="s">
        <v>194</v>
      </c>
      <c r="AU436" s="167" t="s">
        <v>80</v>
      </c>
      <c r="AV436" s="10" t="s">
        <v>114</v>
      </c>
      <c r="AW436" s="10" t="s">
        <v>30</v>
      </c>
      <c r="AX436" s="10" t="s">
        <v>80</v>
      </c>
      <c r="AY436" s="167" t="s">
        <v>187</v>
      </c>
    </row>
    <row r="437" spans="2:65" s="1" customFormat="1" ht="25.5" customHeight="1">
      <c r="B437" s="32"/>
      <c r="C437" s="145" t="s">
        <v>861</v>
      </c>
      <c r="D437" s="145" t="s">
        <v>188</v>
      </c>
      <c r="E437" s="146" t="s">
        <v>862</v>
      </c>
      <c r="F437" s="217" t="s">
        <v>863</v>
      </c>
      <c r="G437" s="217"/>
      <c r="H437" s="217"/>
      <c r="I437" s="217"/>
      <c r="J437" s="147" t="s">
        <v>255</v>
      </c>
      <c r="K437" s="148">
        <v>26</v>
      </c>
      <c r="L437" s="218">
        <v>0</v>
      </c>
      <c r="M437" s="218"/>
      <c r="N437" s="218">
        <f>ROUND(L437*K437,2)</f>
        <v>0</v>
      </c>
      <c r="O437" s="218"/>
      <c r="P437" s="218"/>
      <c r="Q437" s="218"/>
      <c r="R437" s="34"/>
      <c r="T437" s="149" t="s">
        <v>19</v>
      </c>
      <c r="U437" s="41" t="s">
        <v>37</v>
      </c>
      <c r="V437" s="150">
        <v>0</v>
      </c>
      <c r="W437" s="150">
        <f>V437*K437</f>
        <v>0</v>
      </c>
      <c r="X437" s="150">
        <v>0</v>
      </c>
      <c r="Y437" s="150">
        <f>X437*K437</f>
        <v>0</v>
      </c>
      <c r="Z437" s="150">
        <v>0</v>
      </c>
      <c r="AA437" s="151">
        <f>Z437*K437</f>
        <v>0</v>
      </c>
      <c r="AR437" s="19" t="s">
        <v>186</v>
      </c>
      <c r="AT437" s="19" t="s">
        <v>188</v>
      </c>
      <c r="AU437" s="19" t="s">
        <v>80</v>
      </c>
      <c r="AY437" s="19" t="s">
        <v>187</v>
      </c>
      <c r="BE437" s="152">
        <f>IF(U437="základní",N437,0)</f>
        <v>0</v>
      </c>
      <c r="BF437" s="152">
        <f>IF(U437="snížená",N437,0)</f>
        <v>0</v>
      </c>
      <c r="BG437" s="152">
        <f>IF(U437="zákl. přenesená",N437,0)</f>
        <v>0</v>
      </c>
      <c r="BH437" s="152">
        <f>IF(U437="sníž. přenesená",N437,0)</f>
        <v>0</v>
      </c>
      <c r="BI437" s="152">
        <f>IF(U437="nulová",N437,0)</f>
        <v>0</v>
      </c>
      <c r="BJ437" s="19" t="s">
        <v>80</v>
      </c>
      <c r="BK437" s="152">
        <f>ROUND(L437*K437,2)</f>
        <v>0</v>
      </c>
      <c r="BL437" s="19" t="s">
        <v>186</v>
      </c>
      <c r="BM437" s="19" t="s">
        <v>864</v>
      </c>
    </row>
    <row r="438" spans="2:65" s="9" customFormat="1" ht="25.5" customHeight="1">
      <c r="B438" s="153"/>
      <c r="C438" s="154"/>
      <c r="D438" s="154"/>
      <c r="E438" s="155" t="s">
        <v>19</v>
      </c>
      <c r="F438" s="219" t="s">
        <v>865</v>
      </c>
      <c r="G438" s="220"/>
      <c r="H438" s="220"/>
      <c r="I438" s="220"/>
      <c r="J438" s="154"/>
      <c r="K438" s="155" t="s">
        <v>19</v>
      </c>
      <c r="L438" s="154"/>
      <c r="M438" s="154"/>
      <c r="N438" s="154"/>
      <c r="O438" s="154"/>
      <c r="P438" s="154"/>
      <c r="Q438" s="154"/>
      <c r="R438" s="156"/>
      <c r="T438" s="157"/>
      <c r="U438" s="154"/>
      <c r="V438" s="154"/>
      <c r="W438" s="154"/>
      <c r="X438" s="154"/>
      <c r="Y438" s="154"/>
      <c r="Z438" s="154"/>
      <c r="AA438" s="158"/>
      <c r="AT438" s="159" t="s">
        <v>194</v>
      </c>
      <c r="AU438" s="159" t="s">
        <v>80</v>
      </c>
      <c r="AV438" s="9" t="s">
        <v>80</v>
      </c>
      <c r="AW438" s="9" t="s">
        <v>30</v>
      </c>
      <c r="AX438" s="9" t="s">
        <v>72</v>
      </c>
      <c r="AY438" s="159" t="s">
        <v>187</v>
      </c>
    </row>
    <row r="439" spans="2:65" s="9" customFormat="1" ht="16.5" customHeight="1">
      <c r="B439" s="153"/>
      <c r="C439" s="154"/>
      <c r="D439" s="154"/>
      <c r="E439" s="155" t="s">
        <v>19</v>
      </c>
      <c r="F439" s="215" t="s">
        <v>570</v>
      </c>
      <c r="G439" s="216"/>
      <c r="H439" s="216"/>
      <c r="I439" s="216"/>
      <c r="J439" s="154"/>
      <c r="K439" s="155" t="s">
        <v>19</v>
      </c>
      <c r="L439" s="154"/>
      <c r="M439" s="154"/>
      <c r="N439" s="154"/>
      <c r="O439" s="154"/>
      <c r="P439" s="154"/>
      <c r="Q439" s="154"/>
      <c r="R439" s="156"/>
      <c r="T439" s="157"/>
      <c r="U439" s="154"/>
      <c r="V439" s="154"/>
      <c r="W439" s="154"/>
      <c r="X439" s="154"/>
      <c r="Y439" s="154"/>
      <c r="Z439" s="154"/>
      <c r="AA439" s="158"/>
      <c r="AT439" s="159" t="s">
        <v>194</v>
      </c>
      <c r="AU439" s="159" t="s">
        <v>80</v>
      </c>
      <c r="AV439" s="9" t="s">
        <v>80</v>
      </c>
      <c r="AW439" s="9" t="s">
        <v>30</v>
      </c>
      <c r="AX439" s="9" t="s">
        <v>72</v>
      </c>
      <c r="AY439" s="159" t="s">
        <v>187</v>
      </c>
    </row>
    <row r="440" spans="2:65" s="9" customFormat="1" ht="16.5" customHeight="1">
      <c r="B440" s="153"/>
      <c r="C440" s="154"/>
      <c r="D440" s="154"/>
      <c r="E440" s="155" t="s">
        <v>19</v>
      </c>
      <c r="F440" s="215" t="s">
        <v>866</v>
      </c>
      <c r="G440" s="216"/>
      <c r="H440" s="216"/>
      <c r="I440" s="216"/>
      <c r="J440" s="154"/>
      <c r="K440" s="155" t="s">
        <v>19</v>
      </c>
      <c r="L440" s="154"/>
      <c r="M440" s="154"/>
      <c r="N440" s="154"/>
      <c r="O440" s="154"/>
      <c r="P440" s="154"/>
      <c r="Q440" s="154"/>
      <c r="R440" s="156"/>
      <c r="T440" s="157"/>
      <c r="U440" s="154"/>
      <c r="V440" s="154"/>
      <c r="W440" s="154"/>
      <c r="X440" s="154"/>
      <c r="Y440" s="154"/>
      <c r="Z440" s="154"/>
      <c r="AA440" s="158"/>
      <c r="AT440" s="159" t="s">
        <v>194</v>
      </c>
      <c r="AU440" s="159" t="s">
        <v>80</v>
      </c>
      <c r="AV440" s="9" t="s">
        <v>80</v>
      </c>
      <c r="AW440" s="9" t="s">
        <v>30</v>
      </c>
      <c r="AX440" s="9" t="s">
        <v>72</v>
      </c>
      <c r="AY440" s="159" t="s">
        <v>187</v>
      </c>
    </row>
    <row r="441" spans="2:65" s="10" customFormat="1" ht="16.5" customHeight="1">
      <c r="B441" s="160"/>
      <c r="C441" s="161"/>
      <c r="D441" s="161"/>
      <c r="E441" s="162" t="s">
        <v>867</v>
      </c>
      <c r="F441" s="213" t="s">
        <v>868</v>
      </c>
      <c r="G441" s="214"/>
      <c r="H441" s="214"/>
      <c r="I441" s="214"/>
      <c r="J441" s="161"/>
      <c r="K441" s="163">
        <v>26</v>
      </c>
      <c r="L441" s="161"/>
      <c r="M441" s="161"/>
      <c r="N441" s="161"/>
      <c r="O441" s="161"/>
      <c r="P441" s="161"/>
      <c r="Q441" s="161"/>
      <c r="R441" s="164"/>
      <c r="T441" s="165"/>
      <c r="U441" s="161"/>
      <c r="V441" s="161"/>
      <c r="W441" s="161"/>
      <c r="X441" s="161"/>
      <c r="Y441" s="161"/>
      <c r="Z441" s="161"/>
      <c r="AA441" s="166"/>
      <c r="AT441" s="167" t="s">
        <v>194</v>
      </c>
      <c r="AU441" s="167" t="s">
        <v>80</v>
      </c>
      <c r="AV441" s="10" t="s">
        <v>114</v>
      </c>
      <c r="AW441" s="10" t="s">
        <v>30</v>
      </c>
      <c r="AX441" s="10" t="s">
        <v>72</v>
      </c>
      <c r="AY441" s="167" t="s">
        <v>187</v>
      </c>
    </row>
    <row r="442" spans="2:65" s="10" customFormat="1" ht="16.5" customHeight="1">
      <c r="B442" s="160"/>
      <c r="C442" s="161"/>
      <c r="D442" s="161"/>
      <c r="E442" s="162" t="s">
        <v>869</v>
      </c>
      <c r="F442" s="213" t="s">
        <v>870</v>
      </c>
      <c r="G442" s="214"/>
      <c r="H442" s="214"/>
      <c r="I442" s="214"/>
      <c r="J442" s="161"/>
      <c r="K442" s="163">
        <v>26</v>
      </c>
      <c r="L442" s="161"/>
      <c r="M442" s="161"/>
      <c r="N442" s="161"/>
      <c r="O442" s="161"/>
      <c r="P442" s="161"/>
      <c r="Q442" s="161"/>
      <c r="R442" s="164"/>
      <c r="T442" s="165"/>
      <c r="U442" s="161"/>
      <c r="V442" s="161"/>
      <c r="W442" s="161"/>
      <c r="X442" s="161"/>
      <c r="Y442" s="161"/>
      <c r="Z442" s="161"/>
      <c r="AA442" s="166"/>
      <c r="AT442" s="167" t="s">
        <v>194</v>
      </c>
      <c r="AU442" s="167" t="s">
        <v>80</v>
      </c>
      <c r="AV442" s="10" t="s">
        <v>114</v>
      </c>
      <c r="AW442" s="10" t="s">
        <v>30</v>
      </c>
      <c r="AX442" s="10" t="s">
        <v>80</v>
      </c>
      <c r="AY442" s="167" t="s">
        <v>187</v>
      </c>
    </row>
    <row r="443" spans="2:65" s="1" customFormat="1" ht="25.5" customHeight="1">
      <c r="B443" s="32"/>
      <c r="C443" s="145" t="s">
        <v>871</v>
      </c>
      <c r="D443" s="145" t="s">
        <v>188</v>
      </c>
      <c r="E443" s="146" t="s">
        <v>872</v>
      </c>
      <c r="F443" s="217" t="s">
        <v>873</v>
      </c>
      <c r="G443" s="217"/>
      <c r="H443" s="217"/>
      <c r="I443" s="217"/>
      <c r="J443" s="147" t="s">
        <v>255</v>
      </c>
      <c r="K443" s="148">
        <v>317.3</v>
      </c>
      <c r="L443" s="218">
        <v>0</v>
      </c>
      <c r="M443" s="218"/>
      <c r="N443" s="218">
        <f>ROUND(L443*K443,2)</f>
        <v>0</v>
      </c>
      <c r="O443" s="218"/>
      <c r="P443" s="218"/>
      <c r="Q443" s="218"/>
      <c r="R443" s="34"/>
      <c r="T443" s="149" t="s">
        <v>19</v>
      </c>
      <c r="U443" s="41" t="s">
        <v>37</v>
      </c>
      <c r="V443" s="150">
        <v>0</v>
      </c>
      <c r="W443" s="150">
        <f>V443*K443</f>
        <v>0</v>
      </c>
      <c r="X443" s="150">
        <v>0</v>
      </c>
      <c r="Y443" s="150">
        <f>X443*K443</f>
        <v>0</v>
      </c>
      <c r="Z443" s="150">
        <v>0</v>
      </c>
      <c r="AA443" s="151">
        <f>Z443*K443</f>
        <v>0</v>
      </c>
      <c r="AR443" s="19" t="s">
        <v>186</v>
      </c>
      <c r="AT443" s="19" t="s">
        <v>188</v>
      </c>
      <c r="AU443" s="19" t="s">
        <v>80</v>
      </c>
      <c r="AY443" s="19" t="s">
        <v>187</v>
      </c>
      <c r="BE443" s="152">
        <f>IF(U443="základní",N443,0)</f>
        <v>0</v>
      </c>
      <c r="BF443" s="152">
        <f>IF(U443="snížená",N443,0)</f>
        <v>0</v>
      </c>
      <c r="BG443" s="152">
        <f>IF(U443="zákl. přenesená",N443,0)</f>
        <v>0</v>
      </c>
      <c r="BH443" s="152">
        <f>IF(U443="sníž. přenesená",N443,0)</f>
        <v>0</v>
      </c>
      <c r="BI443" s="152">
        <f>IF(U443="nulová",N443,0)</f>
        <v>0</v>
      </c>
      <c r="BJ443" s="19" t="s">
        <v>80</v>
      </c>
      <c r="BK443" s="152">
        <f>ROUND(L443*K443,2)</f>
        <v>0</v>
      </c>
      <c r="BL443" s="19" t="s">
        <v>186</v>
      </c>
      <c r="BM443" s="19" t="s">
        <v>874</v>
      </c>
    </row>
    <row r="444" spans="2:65" s="9" customFormat="1" ht="25.5" customHeight="1">
      <c r="B444" s="153"/>
      <c r="C444" s="154"/>
      <c r="D444" s="154"/>
      <c r="E444" s="155" t="s">
        <v>19</v>
      </c>
      <c r="F444" s="219" t="s">
        <v>875</v>
      </c>
      <c r="G444" s="220"/>
      <c r="H444" s="220"/>
      <c r="I444" s="220"/>
      <c r="J444" s="154"/>
      <c r="K444" s="155" t="s">
        <v>19</v>
      </c>
      <c r="L444" s="154"/>
      <c r="M444" s="154"/>
      <c r="N444" s="154"/>
      <c r="O444" s="154"/>
      <c r="P444" s="154"/>
      <c r="Q444" s="154"/>
      <c r="R444" s="156"/>
      <c r="T444" s="157"/>
      <c r="U444" s="154"/>
      <c r="V444" s="154"/>
      <c r="W444" s="154"/>
      <c r="X444" s="154"/>
      <c r="Y444" s="154"/>
      <c r="Z444" s="154"/>
      <c r="AA444" s="158"/>
      <c r="AT444" s="159" t="s">
        <v>194</v>
      </c>
      <c r="AU444" s="159" t="s">
        <v>80</v>
      </c>
      <c r="AV444" s="9" t="s">
        <v>80</v>
      </c>
      <c r="AW444" s="9" t="s">
        <v>30</v>
      </c>
      <c r="AX444" s="9" t="s">
        <v>72</v>
      </c>
      <c r="AY444" s="159" t="s">
        <v>187</v>
      </c>
    </row>
    <row r="445" spans="2:65" s="9" customFormat="1" ht="16.5" customHeight="1">
      <c r="B445" s="153"/>
      <c r="C445" s="154"/>
      <c r="D445" s="154"/>
      <c r="E445" s="155" t="s">
        <v>19</v>
      </c>
      <c r="F445" s="215" t="s">
        <v>570</v>
      </c>
      <c r="G445" s="216"/>
      <c r="H445" s="216"/>
      <c r="I445" s="216"/>
      <c r="J445" s="154"/>
      <c r="K445" s="155" t="s">
        <v>19</v>
      </c>
      <c r="L445" s="154"/>
      <c r="M445" s="154"/>
      <c r="N445" s="154"/>
      <c r="O445" s="154"/>
      <c r="P445" s="154"/>
      <c r="Q445" s="154"/>
      <c r="R445" s="156"/>
      <c r="T445" s="157"/>
      <c r="U445" s="154"/>
      <c r="V445" s="154"/>
      <c r="W445" s="154"/>
      <c r="X445" s="154"/>
      <c r="Y445" s="154"/>
      <c r="Z445" s="154"/>
      <c r="AA445" s="158"/>
      <c r="AT445" s="159" t="s">
        <v>194</v>
      </c>
      <c r="AU445" s="159" t="s">
        <v>80</v>
      </c>
      <c r="AV445" s="9" t="s">
        <v>80</v>
      </c>
      <c r="AW445" s="9" t="s">
        <v>30</v>
      </c>
      <c r="AX445" s="9" t="s">
        <v>72</v>
      </c>
      <c r="AY445" s="159" t="s">
        <v>187</v>
      </c>
    </row>
    <row r="446" spans="2:65" s="9" customFormat="1" ht="16.5" customHeight="1">
      <c r="B446" s="153"/>
      <c r="C446" s="154"/>
      <c r="D446" s="154"/>
      <c r="E446" s="155" t="s">
        <v>19</v>
      </c>
      <c r="F446" s="215" t="s">
        <v>866</v>
      </c>
      <c r="G446" s="216"/>
      <c r="H446" s="216"/>
      <c r="I446" s="216"/>
      <c r="J446" s="154"/>
      <c r="K446" s="155" t="s">
        <v>19</v>
      </c>
      <c r="L446" s="154"/>
      <c r="M446" s="154"/>
      <c r="N446" s="154"/>
      <c r="O446" s="154"/>
      <c r="P446" s="154"/>
      <c r="Q446" s="154"/>
      <c r="R446" s="156"/>
      <c r="T446" s="157"/>
      <c r="U446" s="154"/>
      <c r="V446" s="154"/>
      <c r="W446" s="154"/>
      <c r="X446" s="154"/>
      <c r="Y446" s="154"/>
      <c r="Z446" s="154"/>
      <c r="AA446" s="158"/>
      <c r="AT446" s="159" t="s">
        <v>194</v>
      </c>
      <c r="AU446" s="159" t="s">
        <v>80</v>
      </c>
      <c r="AV446" s="9" t="s">
        <v>80</v>
      </c>
      <c r="AW446" s="9" t="s">
        <v>30</v>
      </c>
      <c r="AX446" s="9" t="s">
        <v>72</v>
      </c>
      <c r="AY446" s="159" t="s">
        <v>187</v>
      </c>
    </row>
    <row r="447" spans="2:65" s="10" customFormat="1" ht="25.5" customHeight="1">
      <c r="B447" s="160"/>
      <c r="C447" s="161"/>
      <c r="D447" s="161"/>
      <c r="E447" s="162" t="s">
        <v>876</v>
      </c>
      <c r="F447" s="213" t="s">
        <v>877</v>
      </c>
      <c r="G447" s="214"/>
      <c r="H447" s="214"/>
      <c r="I447" s="214"/>
      <c r="J447" s="161"/>
      <c r="K447" s="163">
        <v>317.3</v>
      </c>
      <c r="L447" s="161"/>
      <c r="M447" s="161"/>
      <c r="N447" s="161"/>
      <c r="O447" s="161"/>
      <c r="P447" s="161"/>
      <c r="Q447" s="161"/>
      <c r="R447" s="164"/>
      <c r="T447" s="165"/>
      <c r="U447" s="161"/>
      <c r="V447" s="161"/>
      <c r="W447" s="161"/>
      <c r="X447" s="161"/>
      <c r="Y447" s="161"/>
      <c r="Z447" s="161"/>
      <c r="AA447" s="166"/>
      <c r="AT447" s="167" t="s">
        <v>194</v>
      </c>
      <c r="AU447" s="167" t="s">
        <v>80</v>
      </c>
      <c r="AV447" s="10" t="s">
        <v>114</v>
      </c>
      <c r="AW447" s="10" t="s">
        <v>30</v>
      </c>
      <c r="AX447" s="10" t="s">
        <v>72</v>
      </c>
      <c r="AY447" s="167" t="s">
        <v>187</v>
      </c>
    </row>
    <row r="448" spans="2:65" s="10" customFormat="1" ht="16.5" customHeight="1">
      <c r="B448" s="160"/>
      <c r="C448" s="161"/>
      <c r="D448" s="161"/>
      <c r="E448" s="162" t="s">
        <v>878</v>
      </c>
      <c r="F448" s="213" t="s">
        <v>879</v>
      </c>
      <c r="G448" s="214"/>
      <c r="H448" s="214"/>
      <c r="I448" s="214"/>
      <c r="J448" s="161"/>
      <c r="K448" s="163">
        <v>317.3</v>
      </c>
      <c r="L448" s="161"/>
      <c r="M448" s="161"/>
      <c r="N448" s="161"/>
      <c r="O448" s="161"/>
      <c r="P448" s="161"/>
      <c r="Q448" s="161"/>
      <c r="R448" s="164"/>
      <c r="T448" s="165"/>
      <c r="U448" s="161"/>
      <c r="V448" s="161"/>
      <c r="W448" s="161"/>
      <c r="X448" s="161"/>
      <c r="Y448" s="161"/>
      <c r="Z448" s="161"/>
      <c r="AA448" s="166"/>
      <c r="AT448" s="167" t="s">
        <v>194</v>
      </c>
      <c r="AU448" s="167" t="s">
        <v>80</v>
      </c>
      <c r="AV448" s="10" t="s">
        <v>114</v>
      </c>
      <c r="AW448" s="10" t="s">
        <v>30</v>
      </c>
      <c r="AX448" s="10" t="s">
        <v>80</v>
      </c>
      <c r="AY448" s="167" t="s">
        <v>187</v>
      </c>
    </row>
    <row r="449" spans="2:65" s="1" customFormat="1" ht="25.5" customHeight="1">
      <c r="B449" s="32"/>
      <c r="C449" s="145" t="s">
        <v>880</v>
      </c>
      <c r="D449" s="145" t="s">
        <v>188</v>
      </c>
      <c r="E449" s="146" t="s">
        <v>881</v>
      </c>
      <c r="F449" s="217" t="s">
        <v>882</v>
      </c>
      <c r="G449" s="217"/>
      <c r="H449" s="217"/>
      <c r="I449" s="217"/>
      <c r="J449" s="147" t="s">
        <v>255</v>
      </c>
      <c r="K449" s="148">
        <v>182.94</v>
      </c>
      <c r="L449" s="218">
        <v>0</v>
      </c>
      <c r="M449" s="218"/>
      <c r="N449" s="218">
        <f>ROUND(L449*K449,2)</f>
        <v>0</v>
      </c>
      <c r="O449" s="218"/>
      <c r="P449" s="218"/>
      <c r="Q449" s="218"/>
      <c r="R449" s="34"/>
      <c r="T449" s="149" t="s">
        <v>19</v>
      </c>
      <c r="U449" s="41" t="s">
        <v>37</v>
      </c>
      <c r="V449" s="150">
        <v>0</v>
      </c>
      <c r="W449" s="150">
        <f>V449*K449</f>
        <v>0</v>
      </c>
      <c r="X449" s="150">
        <v>0</v>
      </c>
      <c r="Y449" s="150">
        <f>X449*K449</f>
        <v>0</v>
      </c>
      <c r="Z449" s="150">
        <v>0</v>
      </c>
      <c r="AA449" s="151">
        <f>Z449*K449</f>
        <v>0</v>
      </c>
      <c r="AR449" s="19" t="s">
        <v>186</v>
      </c>
      <c r="AT449" s="19" t="s">
        <v>188</v>
      </c>
      <c r="AU449" s="19" t="s">
        <v>80</v>
      </c>
      <c r="AY449" s="19" t="s">
        <v>187</v>
      </c>
      <c r="BE449" s="152">
        <f>IF(U449="základní",N449,0)</f>
        <v>0</v>
      </c>
      <c r="BF449" s="152">
        <f>IF(U449="snížená",N449,0)</f>
        <v>0</v>
      </c>
      <c r="BG449" s="152">
        <f>IF(U449="zákl. přenesená",N449,0)</f>
        <v>0</v>
      </c>
      <c r="BH449" s="152">
        <f>IF(U449="sníž. přenesená",N449,0)</f>
        <v>0</v>
      </c>
      <c r="BI449" s="152">
        <f>IF(U449="nulová",N449,0)</f>
        <v>0</v>
      </c>
      <c r="BJ449" s="19" t="s">
        <v>80</v>
      </c>
      <c r="BK449" s="152">
        <f>ROUND(L449*K449,2)</f>
        <v>0</v>
      </c>
      <c r="BL449" s="19" t="s">
        <v>186</v>
      </c>
      <c r="BM449" s="19" t="s">
        <v>883</v>
      </c>
    </row>
    <row r="450" spans="2:65" s="9" customFormat="1" ht="25.5" customHeight="1">
      <c r="B450" s="153"/>
      <c r="C450" s="154"/>
      <c r="D450" s="154"/>
      <c r="E450" s="155" t="s">
        <v>19</v>
      </c>
      <c r="F450" s="219" t="s">
        <v>884</v>
      </c>
      <c r="G450" s="220"/>
      <c r="H450" s="220"/>
      <c r="I450" s="220"/>
      <c r="J450" s="154"/>
      <c r="K450" s="155" t="s">
        <v>19</v>
      </c>
      <c r="L450" s="154"/>
      <c r="M450" s="154"/>
      <c r="N450" s="154"/>
      <c r="O450" s="154"/>
      <c r="P450" s="154"/>
      <c r="Q450" s="154"/>
      <c r="R450" s="156"/>
      <c r="T450" s="157"/>
      <c r="U450" s="154"/>
      <c r="V450" s="154"/>
      <c r="W450" s="154"/>
      <c r="X450" s="154"/>
      <c r="Y450" s="154"/>
      <c r="Z450" s="154"/>
      <c r="AA450" s="158"/>
      <c r="AT450" s="159" t="s">
        <v>194</v>
      </c>
      <c r="AU450" s="159" t="s">
        <v>80</v>
      </c>
      <c r="AV450" s="9" t="s">
        <v>80</v>
      </c>
      <c r="AW450" s="9" t="s">
        <v>30</v>
      </c>
      <c r="AX450" s="9" t="s">
        <v>72</v>
      </c>
      <c r="AY450" s="159" t="s">
        <v>187</v>
      </c>
    </row>
    <row r="451" spans="2:65" s="9" customFormat="1" ht="16.5" customHeight="1">
      <c r="B451" s="153"/>
      <c r="C451" s="154"/>
      <c r="D451" s="154"/>
      <c r="E451" s="155" t="s">
        <v>19</v>
      </c>
      <c r="F451" s="215" t="s">
        <v>570</v>
      </c>
      <c r="G451" s="216"/>
      <c r="H451" s="216"/>
      <c r="I451" s="216"/>
      <c r="J451" s="154"/>
      <c r="K451" s="155" t="s">
        <v>19</v>
      </c>
      <c r="L451" s="154"/>
      <c r="M451" s="154"/>
      <c r="N451" s="154"/>
      <c r="O451" s="154"/>
      <c r="P451" s="154"/>
      <c r="Q451" s="154"/>
      <c r="R451" s="156"/>
      <c r="T451" s="157"/>
      <c r="U451" s="154"/>
      <c r="V451" s="154"/>
      <c r="W451" s="154"/>
      <c r="X451" s="154"/>
      <c r="Y451" s="154"/>
      <c r="Z451" s="154"/>
      <c r="AA451" s="158"/>
      <c r="AT451" s="159" t="s">
        <v>194</v>
      </c>
      <c r="AU451" s="159" t="s">
        <v>80</v>
      </c>
      <c r="AV451" s="9" t="s">
        <v>80</v>
      </c>
      <c r="AW451" s="9" t="s">
        <v>30</v>
      </c>
      <c r="AX451" s="9" t="s">
        <v>72</v>
      </c>
      <c r="AY451" s="159" t="s">
        <v>187</v>
      </c>
    </row>
    <row r="452" spans="2:65" s="9" customFormat="1" ht="16.5" customHeight="1">
      <c r="B452" s="153"/>
      <c r="C452" s="154"/>
      <c r="D452" s="154"/>
      <c r="E452" s="155" t="s">
        <v>19</v>
      </c>
      <c r="F452" s="215" t="s">
        <v>885</v>
      </c>
      <c r="G452" s="216"/>
      <c r="H452" s="216"/>
      <c r="I452" s="216"/>
      <c r="J452" s="154"/>
      <c r="K452" s="155" t="s">
        <v>19</v>
      </c>
      <c r="L452" s="154"/>
      <c r="M452" s="154"/>
      <c r="N452" s="154"/>
      <c r="O452" s="154"/>
      <c r="P452" s="154"/>
      <c r="Q452" s="154"/>
      <c r="R452" s="156"/>
      <c r="T452" s="157"/>
      <c r="U452" s="154"/>
      <c r="V452" s="154"/>
      <c r="W452" s="154"/>
      <c r="X452" s="154"/>
      <c r="Y452" s="154"/>
      <c r="Z452" s="154"/>
      <c r="AA452" s="158"/>
      <c r="AT452" s="159" t="s">
        <v>194</v>
      </c>
      <c r="AU452" s="159" t="s">
        <v>80</v>
      </c>
      <c r="AV452" s="9" t="s">
        <v>80</v>
      </c>
      <c r="AW452" s="9" t="s">
        <v>30</v>
      </c>
      <c r="AX452" s="9" t="s">
        <v>72</v>
      </c>
      <c r="AY452" s="159" t="s">
        <v>187</v>
      </c>
    </row>
    <row r="453" spans="2:65" s="10" customFormat="1" ht="16.5" customHeight="1">
      <c r="B453" s="160"/>
      <c r="C453" s="161"/>
      <c r="D453" s="161"/>
      <c r="E453" s="162" t="s">
        <v>886</v>
      </c>
      <c r="F453" s="213" t="s">
        <v>887</v>
      </c>
      <c r="G453" s="214"/>
      <c r="H453" s="214"/>
      <c r="I453" s="214"/>
      <c r="J453" s="161"/>
      <c r="K453" s="163">
        <v>62.8</v>
      </c>
      <c r="L453" s="161"/>
      <c r="M453" s="161"/>
      <c r="N453" s="161"/>
      <c r="O453" s="161"/>
      <c r="P453" s="161"/>
      <c r="Q453" s="161"/>
      <c r="R453" s="164"/>
      <c r="T453" s="165"/>
      <c r="U453" s="161"/>
      <c r="V453" s="161"/>
      <c r="W453" s="161"/>
      <c r="X453" s="161"/>
      <c r="Y453" s="161"/>
      <c r="Z453" s="161"/>
      <c r="AA453" s="166"/>
      <c r="AT453" s="167" t="s">
        <v>194</v>
      </c>
      <c r="AU453" s="167" t="s">
        <v>80</v>
      </c>
      <c r="AV453" s="10" t="s">
        <v>114</v>
      </c>
      <c r="AW453" s="10" t="s">
        <v>30</v>
      </c>
      <c r="AX453" s="10" t="s">
        <v>72</v>
      </c>
      <c r="AY453" s="167" t="s">
        <v>187</v>
      </c>
    </row>
    <row r="454" spans="2:65" s="9" customFormat="1" ht="25.5" customHeight="1">
      <c r="B454" s="153"/>
      <c r="C454" s="154"/>
      <c r="D454" s="154"/>
      <c r="E454" s="155" t="s">
        <v>19</v>
      </c>
      <c r="F454" s="215" t="s">
        <v>888</v>
      </c>
      <c r="G454" s="216"/>
      <c r="H454" s="216"/>
      <c r="I454" s="216"/>
      <c r="J454" s="154"/>
      <c r="K454" s="155" t="s">
        <v>19</v>
      </c>
      <c r="L454" s="154"/>
      <c r="M454" s="154"/>
      <c r="N454" s="154"/>
      <c r="O454" s="154"/>
      <c r="P454" s="154"/>
      <c r="Q454" s="154"/>
      <c r="R454" s="156"/>
      <c r="T454" s="157"/>
      <c r="U454" s="154"/>
      <c r="V454" s="154"/>
      <c r="W454" s="154"/>
      <c r="X454" s="154"/>
      <c r="Y454" s="154"/>
      <c r="Z454" s="154"/>
      <c r="AA454" s="158"/>
      <c r="AT454" s="159" t="s">
        <v>194</v>
      </c>
      <c r="AU454" s="159" t="s">
        <v>80</v>
      </c>
      <c r="AV454" s="9" t="s">
        <v>80</v>
      </c>
      <c r="AW454" s="9" t="s">
        <v>30</v>
      </c>
      <c r="AX454" s="9" t="s">
        <v>72</v>
      </c>
      <c r="AY454" s="159" t="s">
        <v>187</v>
      </c>
    </row>
    <row r="455" spans="2:65" s="10" customFormat="1" ht="16.5" customHeight="1">
      <c r="B455" s="160"/>
      <c r="C455" s="161"/>
      <c r="D455" s="161"/>
      <c r="E455" s="162" t="s">
        <v>543</v>
      </c>
      <c r="F455" s="213" t="s">
        <v>889</v>
      </c>
      <c r="G455" s="214"/>
      <c r="H455" s="214"/>
      <c r="I455" s="214"/>
      <c r="J455" s="161"/>
      <c r="K455" s="163">
        <v>120.14</v>
      </c>
      <c r="L455" s="161"/>
      <c r="M455" s="161"/>
      <c r="N455" s="161"/>
      <c r="O455" s="161"/>
      <c r="P455" s="161"/>
      <c r="Q455" s="161"/>
      <c r="R455" s="164"/>
      <c r="T455" s="165"/>
      <c r="U455" s="161"/>
      <c r="V455" s="161"/>
      <c r="W455" s="161"/>
      <c r="X455" s="161"/>
      <c r="Y455" s="161"/>
      <c r="Z455" s="161"/>
      <c r="AA455" s="166"/>
      <c r="AT455" s="167" t="s">
        <v>194</v>
      </c>
      <c r="AU455" s="167" t="s">
        <v>80</v>
      </c>
      <c r="AV455" s="10" t="s">
        <v>114</v>
      </c>
      <c r="AW455" s="10" t="s">
        <v>30</v>
      </c>
      <c r="AX455" s="10" t="s">
        <v>72</v>
      </c>
      <c r="AY455" s="167" t="s">
        <v>187</v>
      </c>
    </row>
    <row r="456" spans="2:65" s="10" customFormat="1" ht="16.5" customHeight="1">
      <c r="B456" s="160"/>
      <c r="C456" s="161"/>
      <c r="D456" s="161"/>
      <c r="E456" s="162" t="s">
        <v>890</v>
      </c>
      <c r="F456" s="213" t="s">
        <v>891</v>
      </c>
      <c r="G456" s="214"/>
      <c r="H456" s="214"/>
      <c r="I456" s="214"/>
      <c r="J456" s="161"/>
      <c r="K456" s="163">
        <v>182.94</v>
      </c>
      <c r="L456" s="161"/>
      <c r="M456" s="161"/>
      <c r="N456" s="161"/>
      <c r="O456" s="161"/>
      <c r="P456" s="161"/>
      <c r="Q456" s="161"/>
      <c r="R456" s="164"/>
      <c r="T456" s="165"/>
      <c r="U456" s="161"/>
      <c r="V456" s="161"/>
      <c r="W456" s="161"/>
      <c r="X456" s="161"/>
      <c r="Y456" s="161"/>
      <c r="Z456" s="161"/>
      <c r="AA456" s="166"/>
      <c r="AT456" s="167" t="s">
        <v>194</v>
      </c>
      <c r="AU456" s="167" t="s">
        <v>80</v>
      </c>
      <c r="AV456" s="10" t="s">
        <v>114</v>
      </c>
      <c r="AW456" s="10" t="s">
        <v>30</v>
      </c>
      <c r="AX456" s="10" t="s">
        <v>80</v>
      </c>
      <c r="AY456" s="167" t="s">
        <v>187</v>
      </c>
    </row>
    <row r="457" spans="2:65" s="1" customFormat="1" ht="16.5" customHeight="1">
      <c r="B457" s="32"/>
      <c r="C457" s="145" t="s">
        <v>892</v>
      </c>
      <c r="D457" s="145" t="s">
        <v>188</v>
      </c>
      <c r="E457" s="146" t="s">
        <v>893</v>
      </c>
      <c r="F457" s="217" t="s">
        <v>894</v>
      </c>
      <c r="G457" s="217"/>
      <c r="H457" s="217"/>
      <c r="I457" s="217"/>
      <c r="J457" s="147" t="s">
        <v>255</v>
      </c>
      <c r="K457" s="148">
        <v>59.4</v>
      </c>
      <c r="L457" s="218">
        <v>0</v>
      </c>
      <c r="M457" s="218"/>
      <c r="N457" s="218">
        <f>ROUND(L457*K457,2)</f>
        <v>0</v>
      </c>
      <c r="O457" s="218"/>
      <c r="P457" s="218"/>
      <c r="Q457" s="218"/>
      <c r="R457" s="34"/>
      <c r="T457" s="149" t="s">
        <v>19</v>
      </c>
      <c r="U457" s="41" t="s">
        <v>37</v>
      </c>
      <c r="V457" s="150">
        <v>0</v>
      </c>
      <c r="W457" s="150">
        <f>V457*K457</f>
        <v>0</v>
      </c>
      <c r="X457" s="150">
        <v>0</v>
      </c>
      <c r="Y457" s="150">
        <f>X457*K457</f>
        <v>0</v>
      </c>
      <c r="Z457" s="150">
        <v>0</v>
      </c>
      <c r="AA457" s="151">
        <f>Z457*K457</f>
        <v>0</v>
      </c>
      <c r="AR457" s="19" t="s">
        <v>186</v>
      </c>
      <c r="AT457" s="19" t="s">
        <v>188</v>
      </c>
      <c r="AU457" s="19" t="s">
        <v>80</v>
      </c>
      <c r="AY457" s="19" t="s">
        <v>187</v>
      </c>
      <c r="BE457" s="152">
        <f>IF(U457="základní",N457,0)</f>
        <v>0</v>
      </c>
      <c r="BF457" s="152">
        <f>IF(U457="snížená",N457,0)</f>
        <v>0</v>
      </c>
      <c r="BG457" s="152">
        <f>IF(U457="zákl. přenesená",N457,0)</f>
        <v>0</v>
      </c>
      <c r="BH457" s="152">
        <f>IF(U457="sníž. přenesená",N457,0)</f>
        <v>0</v>
      </c>
      <c r="BI457" s="152">
        <f>IF(U457="nulová",N457,0)</f>
        <v>0</v>
      </c>
      <c r="BJ457" s="19" t="s">
        <v>80</v>
      </c>
      <c r="BK457" s="152">
        <f>ROUND(L457*K457,2)</f>
        <v>0</v>
      </c>
      <c r="BL457" s="19" t="s">
        <v>186</v>
      </c>
      <c r="BM457" s="19" t="s">
        <v>895</v>
      </c>
    </row>
    <row r="458" spans="2:65" s="9" customFormat="1" ht="38.25" customHeight="1">
      <c r="B458" s="153"/>
      <c r="C458" s="154"/>
      <c r="D458" s="154"/>
      <c r="E458" s="155" t="s">
        <v>19</v>
      </c>
      <c r="F458" s="219" t="s">
        <v>896</v>
      </c>
      <c r="G458" s="220"/>
      <c r="H458" s="220"/>
      <c r="I458" s="220"/>
      <c r="J458" s="154"/>
      <c r="K458" s="155" t="s">
        <v>19</v>
      </c>
      <c r="L458" s="154"/>
      <c r="M458" s="154"/>
      <c r="N458" s="154"/>
      <c r="O458" s="154"/>
      <c r="P458" s="154"/>
      <c r="Q458" s="154"/>
      <c r="R458" s="156"/>
      <c r="T458" s="157"/>
      <c r="U458" s="154"/>
      <c r="V458" s="154"/>
      <c r="W458" s="154"/>
      <c r="X458" s="154"/>
      <c r="Y458" s="154"/>
      <c r="Z458" s="154"/>
      <c r="AA458" s="158"/>
      <c r="AT458" s="159" t="s">
        <v>194</v>
      </c>
      <c r="AU458" s="159" t="s">
        <v>80</v>
      </c>
      <c r="AV458" s="9" t="s">
        <v>80</v>
      </c>
      <c r="AW458" s="9" t="s">
        <v>30</v>
      </c>
      <c r="AX458" s="9" t="s">
        <v>72</v>
      </c>
      <c r="AY458" s="159" t="s">
        <v>187</v>
      </c>
    </row>
    <row r="459" spans="2:65" s="9" customFormat="1" ht="16.5" customHeight="1">
      <c r="B459" s="153"/>
      <c r="C459" s="154"/>
      <c r="D459" s="154"/>
      <c r="E459" s="155" t="s">
        <v>19</v>
      </c>
      <c r="F459" s="215" t="s">
        <v>570</v>
      </c>
      <c r="G459" s="216"/>
      <c r="H459" s="216"/>
      <c r="I459" s="216"/>
      <c r="J459" s="154"/>
      <c r="K459" s="155" t="s">
        <v>19</v>
      </c>
      <c r="L459" s="154"/>
      <c r="M459" s="154"/>
      <c r="N459" s="154"/>
      <c r="O459" s="154"/>
      <c r="P459" s="154"/>
      <c r="Q459" s="154"/>
      <c r="R459" s="156"/>
      <c r="T459" s="157"/>
      <c r="U459" s="154"/>
      <c r="V459" s="154"/>
      <c r="W459" s="154"/>
      <c r="X459" s="154"/>
      <c r="Y459" s="154"/>
      <c r="Z459" s="154"/>
      <c r="AA459" s="158"/>
      <c r="AT459" s="159" t="s">
        <v>194</v>
      </c>
      <c r="AU459" s="159" t="s">
        <v>80</v>
      </c>
      <c r="AV459" s="9" t="s">
        <v>80</v>
      </c>
      <c r="AW459" s="9" t="s">
        <v>30</v>
      </c>
      <c r="AX459" s="9" t="s">
        <v>72</v>
      </c>
      <c r="AY459" s="159" t="s">
        <v>187</v>
      </c>
    </row>
    <row r="460" spans="2:65" s="9" customFormat="1" ht="25.5" customHeight="1">
      <c r="B460" s="153"/>
      <c r="C460" s="154"/>
      <c r="D460" s="154"/>
      <c r="E460" s="155" t="s">
        <v>19</v>
      </c>
      <c r="F460" s="215" t="s">
        <v>897</v>
      </c>
      <c r="G460" s="216"/>
      <c r="H460" s="216"/>
      <c r="I460" s="216"/>
      <c r="J460" s="154"/>
      <c r="K460" s="155" t="s">
        <v>19</v>
      </c>
      <c r="L460" s="154"/>
      <c r="M460" s="154"/>
      <c r="N460" s="154"/>
      <c r="O460" s="154"/>
      <c r="P460" s="154"/>
      <c r="Q460" s="154"/>
      <c r="R460" s="156"/>
      <c r="T460" s="157"/>
      <c r="U460" s="154"/>
      <c r="V460" s="154"/>
      <c r="W460" s="154"/>
      <c r="X460" s="154"/>
      <c r="Y460" s="154"/>
      <c r="Z460" s="154"/>
      <c r="AA460" s="158"/>
      <c r="AT460" s="159" t="s">
        <v>194</v>
      </c>
      <c r="AU460" s="159" t="s">
        <v>80</v>
      </c>
      <c r="AV460" s="9" t="s">
        <v>80</v>
      </c>
      <c r="AW460" s="9" t="s">
        <v>30</v>
      </c>
      <c r="AX460" s="9" t="s">
        <v>72</v>
      </c>
      <c r="AY460" s="159" t="s">
        <v>187</v>
      </c>
    </row>
    <row r="461" spans="2:65" s="10" customFormat="1" ht="16.5" customHeight="1">
      <c r="B461" s="160"/>
      <c r="C461" s="161"/>
      <c r="D461" s="161"/>
      <c r="E461" s="162" t="s">
        <v>348</v>
      </c>
      <c r="F461" s="213" t="s">
        <v>898</v>
      </c>
      <c r="G461" s="214"/>
      <c r="H461" s="214"/>
      <c r="I461" s="214"/>
      <c r="J461" s="161"/>
      <c r="K461" s="163">
        <v>59.4</v>
      </c>
      <c r="L461" s="161"/>
      <c r="M461" s="161"/>
      <c r="N461" s="161"/>
      <c r="O461" s="161"/>
      <c r="P461" s="161"/>
      <c r="Q461" s="161"/>
      <c r="R461" s="164"/>
      <c r="T461" s="165"/>
      <c r="U461" s="161"/>
      <c r="V461" s="161"/>
      <c r="W461" s="161"/>
      <c r="X461" s="161"/>
      <c r="Y461" s="161"/>
      <c r="Z461" s="161"/>
      <c r="AA461" s="166"/>
      <c r="AT461" s="167" t="s">
        <v>194</v>
      </c>
      <c r="AU461" s="167" t="s">
        <v>80</v>
      </c>
      <c r="AV461" s="10" t="s">
        <v>114</v>
      </c>
      <c r="AW461" s="10" t="s">
        <v>30</v>
      </c>
      <c r="AX461" s="10" t="s">
        <v>72</v>
      </c>
      <c r="AY461" s="167" t="s">
        <v>187</v>
      </c>
    </row>
    <row r="462" spans="2:65" s="10" customFormat="1" ht="16.5" customHeight="1">
      <c r="B462" s="160"/>
      <c r="C462" s="161"/>
      <c r="D462" s="161"/>
      <c r="E462" s="162" t="s">
        <v>349</v>
      </c>
      <c r="F462" s="213" t="s">
        <v>350</v>
      </c>
      <c r="G462" s="214"/>
      <c r="H462" s="214"/>
      <c r="I462" s="214"/>
      <c r="J462" s="161"/>
      <c r="K462" s="163">
        <v>59.4</v>
      </c>
      <c r="L462" s="161"/>
      <c r="M462" s="161"/>
      <c r="N462" s="161"/>
      <c r="O462" s="161"/>
      <c r="P462" s="161"/>
      <c r="Q462" s="161"/>
      <c r="R462" s="164"/>
      <c r="T462" s="165"/>
      <c r="U462" s="161"/>
      <c r="V462" s="161"/>
      <c r="W462" s="161"/>
      <c r="X462" s="161"/>
      <c r="Y462" s="161"/>
      <c r="Z462" s="161"/>
      <c r="AA462" s="166"/>
      <c r="AT462" s="167" t="s">
        <v>194</v>
      </c>
      <c r="AU462" s="167" t="s">
        <v>80</v>
      </c>
      <c r="AV462" s="10" t="s">
        <v>114</v>
      </c>
      <c r="AW462" s="10" t="s">
        <v>30</v>
      </c>
      <c r="AX462" s="10" t="s">
        <v>80</v>
      </c>
      <c r="AY462" s="167" t="s">
        <v>187</v>
      </c>
    </row>
    <row r="463" spans="2:65" s="1" customFormat="1" ht="25.5" customHeight="1">
      <c r="B463" s="32"/>
      <c r="C463" s="145" t="s">
        <v>899</v>
      </c>
      <c r="D463" s="145" t="s">
        <v>188</v>
      </c>
      <c r="E463" s="146" t="s">
        <v>900</v>
      </c>
      <c r="F463" s="217" t="s">
        <v>901</v>
      </c>
      <c r="G463" s="217"/>
      <c r="H463" s="217"/>
      <c r="I463" s="217"/>
      <c r="J463" s="147" t="s">
        <v>215</v>
      </c>
      <c r="K463" s="148">
        <v>9.5</v>
      </c>
      <c r="L463" s="218">
        <v>0</v>
      </c>
      <c r="M463" s="218"/>
      <c r="N463" s="218">
        <f>ROUND(L463*K463,2)</f>
        <v>0</v>
      </c>
      <c r="O463" s="218"/>
      <c r="P463" s="218"/>
      <c r="Q463" s="218"/>
      <c r="R463" s="34"/>
      <c r="T463" s="149" t="s">
        <v>19</v>
      </c>
      <c r="U463" s="41" t="s">
        <v>37</v>
      </c>
      <c r="V463" s="150">
        <v>0</v>
      </c>
      <c r="W463" s="150">
        <f>V463*K463</f>
        <v>0</v>
      </c>
      <c r="X463" s="150">
        <v>0</v>
      </c>
      <c r="Y463" s="150">
        <f>X463*K463</f>
        <v>0</v>
      </c>
      <c r="Z463" s="150">
        <v>0</v>
      </c>
      <c r="AA463" s="151">
        <f>Z463*K463</f>
        <v>0</v>
      </c>
      <c r="AR463" s="19" t="s">
        <v>186</v>
      </c>
      <c r="AT463" s="19" t="s">
        <v>188</v>
      </c>
      <c r="AU463" s="19" t="s">
        <v>80</v>
      </c>
      <c r="AY463" s="19" t="s">
        <v>187</v>
      </c>
      <c r="BE463" s="152">
        <f>IF(U463="základní",N463,0)</f>
        <v>0</v>
      </c>
      <c r="BF463" s="152">
        <f>IF(U463="snížená",N463,0)</f>
        <v>0</v>
      </c>
      <c r="BG463" s="152">
        <f>IF(U463="zákl. přenesená",N463,0)</f>
        <v>0</v>
      </c>
      <c r="BH463" s="152">
        <f>IF(U463="sníž. přenesená",N463,0)</f>
        <v>0</v>
      </c>
      <c r="BI463" s="152">
        <f>IF(U463="nulová",N463,0)</f>
        <v>0</v>
      </c>
      <c r="BJ463" s="19" t="s">
        <v>80</v>
      </c>
      <c r="BK463" s="152">
        <f>ROUND(L463*K463,2)</f>
        <v>0</v>
      </c>
      <c r="BL463" s="19" t="s">
        <v>186</v>
      </c>
      <c r="BM463" s="19" t="s">
        <v>902</v>
      </c>
    </row>
    <row r="464" spans="2:65" s="9" customFormat="1" ht="38.25" customHeight="1">
      <c r="B464" s="153"/>
      <c r="C464" s="154"/>
      <c r="D464" s="154"/>
      <c r="E464" s="155" t="s">
        <v>19</v>
      </c>
      <c r="F464" s="219" t="s">
        <v>903</v>
      </c>
      <c r="G464" s="220"/>
      <c r="H464" s="220"/>
      <c r="I464" s="220"/>
      <c r="J464" s="154"/>
      <c r="K464" s="155" t="s">
        <v>19</v>
      </c>
      <c r="L464" s="154"/>
      <c r="M464" s="154"/>
      <c r="N464" s="154"/>
      <c r="O464" s="154"/>
      <c r="P464" s="154"/>
      <c r="Q464" s="154"/>
      <c r="R464" s="156"/>
      <c r="T464" s="157"/>
      <c r="U464" s="154"/>
      <c r="V464" s="154"/>
      <c r="W464" s="154"/>
      <c r="X464" s="154"/>
      <c r="Y464" s="154"/>
      <c r="Z464" s="154"/>
      <c r="AA464" s="158"/>
      <c r="AT464" s="159" t="s">
        <v>194</v>
      </c>
      <c r="AU464" s="159" t="s">
        <v>80</v>
      </c>
      <c r="AV464" s="9" t="s">
        <v>80</v>
      </c>
      <c r="AW464" s="9" t="s">
        <v>30</v>
      </c>
      <c r="AX464" s="9" t="s">
        <v>72</v>
      </c>
      <c r="AY464" s="159" t="s">
        <v>187</v>
      </c>
    </row>
    <row r="465" spans="2:65" s="9" customFormat="1" ht="16.5" customHeight="1">
      <c r="B465" s="153"/>
      <c r="C465" s="154"/>
      <c r="D465" s="154"/>
      <c r="E465" s="155" t="s">
        <v>19</v>
      </c>
      <c r="F465" s="215" t="s">
        <v>570</v>
      </c>
      <c r="G465" s="216"/>
      <c r="H465" s="216"/>
      <c r="I465" s="216"/>
      <c r="J465" s="154"/>
      <c r="K465" s="155" t="s">
        <v>19</v>
      </c>
      <c r="L465" s="154"/>
      <c r="M465" s="154"/>
      <c r="N465" s="154"/>
      <c r="O465" s="154"/>
      <c r="P465" s="154"/>
      <c r="Q465" s="154"/>
      <c r="R465" s="156"/>
      <c r="T465" s="157"/>
      <c r="U465" s="154"/>
      <c r="V465" s="154"/>
      <c r="W465" s="154"/>
      <c r="X465" s="154"/>
      <c r="Y465" s="154"/>
      <c r="Z465" s="154"/>
      <c r="AA465" s="158"/>
      <c r="AT465" s="159" t="s">
        <v>194</v>
      </c>
      <c r="AU465" s="159" t="s">
        <v>80</v>
      </c>
      <c r="AV465" s="9" t="s">
        <v>80</v>
      </c>
      <c r="AW465" s="9" t="s">
        <v>30</v>
      </c>
      <c r="AX465" s="9" t="s">
        <v>72</v>
      </c>
      <c r="AY465" s="159" t="s">
        <v>187</v>
      </c>
    </row>
    <row r="466" spans="2:65" s="9" customFormat="1" ht="16.5" customHeight="1">
      <c r="B466" s="153"/>
      <c r="C466" s="154"/>
      <c r="D466" s="154"/>
      <c r="E466" s="155" t="s">
        <v>19</v>
      </c>
      <c r="F466" s="215" t="s">
        <v>904</v>
      </c>
      <c r="G466" s="216"/>
      <c r="H466" s="216"/>
      <c r="I466" s="216"/>
      <c r="J466" s="154"/>
      <c r="K466" s="155" t="s">
        <v>19</v>
      </c>
      <c r="L466" s="154"/>
      <c r="M466" s="154"/>
      <c r="N466" s="154"/>
      <c r="O466" s="154"/>
      <c r="P466" s="154"/>
      <c r="Q466" s="154"/>
      <c r="R466" s="156"/>
      <c r="T466" s="157"/>
      <c r="U466" s="154"/>
      <c r="V466" s="154"/>
      <c r="W466" s="154"/>
      <c r="X466" s="154"/>
      <c r="Y466" s="154"/>
      <c r="Z466" s="154"/>
      <c r="AA466" s="158"/>
      <c r="AT466" s="159" t="s">
        <v>194</v>
      </c>
      <c r="AU466" s="159" t="s">
        <v>80</v>
      </c>
      <c r="AV466" s="9" t="s">
        <v>80</v>
      </c>
      <c r="AW466" s="9" t="s">
        <v>30</v>
      </c>
      <c r="AX466" s="9" t="s">
        <v>72</v>
      </c>
      <c r="AY466" s="159" t="s">
        <v>187</v>
      </c>
    </row>
    <row r="467" spans="2:65" s="10" customFormat="1" ht="16.5" customHeight="1">
      <c r="B467" s="160"/>
      <c r="C467" s="161"/>
      <c r="D467" s="161"/>
      <c r="E467" s="162" t="s">
        <v>516</v>
      </c>
      <c r="F467" s="213" t="s">
        <v>905</v>
      </c>
      <c r="G467" s="214"/>
      <c r="H467" s="214"/>
      <c r="I467" s="214"/>
      <c r="J467" s="161"/>
      <c r="K467" s="163">
        <v>9.5</v>
      </c>
      <c r="L467" s="161"/>
      <c r="M467" s="161"/>
      <c r="N467" s="161"/>
      <c r="O467" s="161"/>
      <c r="P467" s="161"/>
      <c r="Q467" s="161"/>
      <c r="R467" s="164"/>
      <c r="T467" s="165"/>
      <c r="U467" s="161"/>
      <c r="V467" s="161"/>
      <c r="W467" s="161"/>
      <c r="X467" s="161"/>
      <c r="Y467" s="161"/>
      <c r="Z467" s="161"/>
      <c r="AA467" s="166"/>
      <c r="AT467" s="167" t="s">
        <v>194</v>
      </c>
      <c r="AU467" s="167" t="s">
        <v>80</v>
      </c>
      <c r="AV467" s="10" t="s">
        <v>114</v>
      </c>
      <c r="AW467" s="10" t="s">
        <v>30</v>
      </c>
      <c r="AX467" s="10" t="s">
        <v>72</v>
      </c>
      <c r="AY467" s="167" t="s">
        <v>187</v>
      </c>
    </row>
    <row r="468" spans="2:65" s="10" customFormat="1" ht="16.5" customHeight="1">
      <c r="B468" s="160"/>
      <c r="C468" s="161"/>
      <c r="D468" s="161"/>
      <c r="E468" s="162" t="s">
        <v>517</v>
      </c>
      <c r="F468" s="213" t="s">
        <v>518</v>
      </c>
      <c r="G468" s="214"/>
      <c r="H468" s="214"/>
      <c r="I468" s="214"/>
      <c r="J468" s="161"/>
      <c r="K468" s="163">
        <v>9.5</v>
      </c>
      <c r="L468" s="161"/>
      <c r="M468" s="161"/>
      <c r="N468" s="161"/>
      <c r="O468" s="161"/>
      <c r="P468" s="161"/>
      <c r="Q468" s="161"/>
      <c r="R468" s="164"/>
      <c r="T468" s="165"/>
      <c r="U468" s="161"/>
      <c r="V468" s="161"/>
      <c r="W468" s="161"/>
      <c r="X468" s="161"/>
      <c r="Y468" s="161"/>
      <c r="Z468" s="161"/>
      <c r="AA468" s="166"/>
      <c r="AT468" s="167" t="s">
        <v>194</v>
      </c>
      <c r="AU468" s="167" t="s">
        <v>80</v>
      </c>
      <c r="AV468" s="10" t="s">
        <v>114</v>
      </c>
      <c r="AW468" s="10" t="s">
        <v>30</v>
      </c>
      <c r="AX468" s="10" t="s">
        <v>80</v>
      </c>
      <c r="AY468" s="167" t="s">
        <v>187</v>
      </c>
    </row>
    <row r="469" spans="2:65" s="1" customFormat="1" ht="25.5" customHeight="1">
      <c r="B469" s="32"/>
      <c r="C469" s="145" t="s">
        <v>906</v>
      </c>
      <c r="D469" s="145" t="s">
        <v>188</v>
      </c>
      <c r="E469" s="146" t="s">
        <v>907</v>
      </c>
      <c r="F469" s="217" t="s">
        <v>908</v>
      </c>
      <c r="G469" s="217"/>
      <c r="H469" s="217"/>
      <c r="I469" s="217"/>
      <c r="J469" s="147" t="s">
        <v>255</v>
      </c>
      <c r="K469" s="148">
        <v>28</v>
      </c>
      <c r="L469" s="218">
        <v>0</v>
      </c>
      <c r="M469" s="218"/>
      <c r="N469" s="218">
        <f>ROUND(L469*K469,2)</f>
        <v>0</v>
      </c>
      <c r="O469" s="218"/>
      <c r="P469" s="218"/>
      <c r="Q469" s="218"/>
      <c r="R469" s="34"/>
      <c r="T469" s="149" t="s">
        <v>19</v>
      </c>
      <c r="U469" s="41" t="s">
        <v>37</v>
      </c>
      <c r="V469" s="150">
        <v>0</v>
      </c>
      <c r="W469" s="150">
        <f>V469*K469</f>
        <v>0</v>
      </c>
      <c r="X469" s="150">
        <v>0</v>
      </c>
      <c r="Y469" s="150">
        <f>X469*K469</f>
        <v>0</v>
      </c>
      <c r="Z469" s="150">
        <v>0</v>
      </c>
      <c r="AA469" s="151">
        <f>Z469*K469</f>
        <v>0</v>
      </c>
      <c r="AR469" s="19" t="s">
        <v>186</v>
      </c>
      <c r="AT469" s="19" t="s">
        <v>188</v>
      </c>
      <c r="AU469" s="19" t="s">
        <v>80</v>
      </c>
      <c r="AY469" s="19" t="s">
        <v>187</v>
      </c>
      <c r="BE469" s="152">
        <f>IF(U469="základní",N469,0)</f>
        <v>0</v>
      </c>
      <c r="BF469" s="152">
        <f>IF(U469="snížená",N469,0)</f>
        <v>0</v>
      </c>
      <c r="BG469" s="152">
        <f>IF(U469="zákl. přenesená",N469,0)</f>
        <v>0</v>
      </c>
      <c r="BH469" s="152">
        <f>IF(U469="sníž. přenesená",N469,0)</f>
        <v>0</v>
      </c>
      <c r="BI469" s="152">
        <f>IF(U469="nulová",N469,0)</f>
        <v>0</v>
      </c>
      <c r="BJ469" s="19" t="s">
        <v>80</v>
      </c>
      <c r="BK469" s="152">
        <f>ROUND(L469*K469,2)</f>
        <v>0</v>
      </c>
      <c r="BL469" s="19" t="s">
        <v>186</v>
      </c>
      <c r="BM469" s="19" t="s">
        <v>909</v>
      </c>
    </row>
    <row r="470" spans="2:65" s="9" customFormat="1" ht="25.5" customHeight="1">
      <c r="B470" s="153"/>
      <c r="C470" s="154"/>
      <c r="D470" s="154"/>
      <c r="E470" s="155" t="s">
        <v>19</v>
      </c>
      <c r="F470" s="219" t="s">
        <v>910</v>
      </c>
      <c r="G470" s="220"/>
      <c r="H470" s="220"/>
      <c r="I470" s="220"/>
      <c r="J470" s="154"/>
      <c r="K470" s="155" t="s">
        <v>19</v>
      </c>
      <c r="L470" s="154"/>
      <c r="M470" s="154"/>
      <c r="N470" s="154"/>
      <c r="O470" s="154"/>
      <c r="P470" s="154"/>
      <c r="Q470" s="154"/>
      <c r="R470" s="156"/>
      <c r="T470" s="157"/>
      <c r="U470" s="154"/>
      <c r="V470" s="154"/>
      <c r="W470" s="154"/>
      <c r="X470" s="154"/>
      <c r="Y470" s="154"/>
      <c r="Z470" s="154"/>
      <c r="AA470" s="158"/>
      <c r="AT470" s="159" t="s">
        <v>194</v>
      </c>
      <c r="AU470" s="159" t="s">
        <v>80</v>
      </c>
      <c r="AV470" s="9" t="s">
        <v>80</v>
      </c>
      <c r="AW470" s="9" t="s">
        <v>30</v>
      </c>
      <c r="AX470" s="9" t="s">
        <v>72</v>
      </c>
      <c r="AY470" s="159" t="s">
        <v>187</v>
      </c>
    </row>
    <row r="471" spans="2:65" s="9" customFormat="1" ht="16.5" customHeight="1">
      <c r="B471" s="153"/>
      <c r="C471" s="154"/>
      <c r="D471" s="154"/>
      <c r="E471" s="155" t="s">
        <v>19</v>
      </c>
      <c r="F471" s="215" t="s">
        <v>570</v>
      </c>
      <c r="G471" s="216"/>
      <c r="H471" s="216"/>
      <c r="I471" s="216"/>
      <c r="J471" s="154"/>
      <c r="K471" s="155" t="s">
        <v>19</v>
      </c>
      <c r="L471" s="154"/>
      <c r="M471" s="154"/>
      <c r="N471" s="154"/>
      <c r="O471" s="154"/>
      <c r="P471" s="154"/>
      <c r="Q471" s="154"/>
      <c r="R471" s="156"/>
      <c r="T471" s="157"/>
      <c r="U471" s="154"/>
      <c r="V471" s="154"/>
      <c r="W471" s="154"/>
      <c r="X471" s="154"/>
      <c r="Y471" s="154"/>
      <c r="Z471" s="154"/>
      <c r="AA471" s="158"/>
      <c r="AT471" s="159" t="s">
        <v>194</v>
      </c>
      <c r="AU471" s="159" t="s">
        <v>80</v>
      </c>
      <c r="AV471" s="9" t="s">
        <v>80</v>
      </c>
      <c r="AW471" s="9" t="s">
        <v>30</v>
      </c>
      <c r="AX471" s="9" t="s">
        <v>72</v>
      </c>
      <c r="AY471" s="159" t="s">
        <v>187</v>
      </c>
    </row>
    <row r="472" spans="2:65" s="10" customFormat="1" ht="16.5" customHeight="1">
      <c r="B472" s="160"/>
      <c r="C472" s="161"/>
      <c r="D472" s="161"/>
      <c r="E472" s="162" t="s">
        <v>911</v>
      </c>
      <c r="F472" s="213" t="s">
        <v>571</v>
      </c>
      <c r="G472" s="214"/>
      <c r="H472" s="214"/>
      <c r="I472" s="214"/>
      <c r="J472" s="161"/>
      <c r="K472" s="163">
        <v>28</v>
      </c>
      <c r="L472" s="161"/>
      <c r="M472" s="161"/>
      <c r="N472" s="161"/>
      <c r="O472" s="161"/>
      <c r="P472" s="161"/>
      <c r="Q472" s="161"/>
      <c r="R472" s="164"/>
      <c r="T472" s="165"/>
      <c r="U472" s="161"/>
      <c r="V472" s="161"/>
      <c r="W472" s="161"/>
      <c r="X472" s="161"/>
      <c r="Y472" s="161"/>
      <c r="Z472" s="161"/>
      <c r="AA472" s="166"/>
      <c r="AT472" s="167" t="s">
        <v>194</v>
      </c>
      <c r="AU472" s="167" t="s">
        <v>80</v>
      </c>
      <c r="AV472" s="10" t="s">
        <v>114</v>
      </c>
      <c r="AW472" s="10" t="s">
        <v>30</v>
      </c>
      <c r="AX472" s="10" t="s">
        <v>72</v>
      </c>
      <c r="AY472" s="167" t="s">
        <v>187</v>
      </c>
    </row>
    <row r="473" spans="2:65" s="10" customFormat="1" ht="16.5" customHeight="1">
      <c r="B473" s="160"/>
      <c r="C473" s="161"/>
      <c r="D473" s="161"/>
      <c r="E473" s="162" t="s">
        <v>912</v>
      </c>
      <c r="F473" s="213" t="s">
        <v>913</v>
      </c>
      <c r="G473" s="214"/>
      <c r="H473" s="214"/>
      <c r="I473" s="214"/>
      <c r="J473" s="161"/>
      <c r="K473" s="163">
        <v>28</v>
      </c>
      <c r="L473" s="161"/>
      <c r="M473" s="161"/>
      <c r="N473" s="161"/>
      <c r="O473" s="161"/>
      <c r="P473" s="161"/>
      <c r="Q473" s="161"/>
      <c r="R473" s="164"/>
      <c r="T473" s="165"/>
      <c r="U473" s="161"/>
      <c r="V473" s="161"/>
      <c r="W473" s="161"/>
      <c r="X473" s="161"/>
      <c r="Y473" s="161"/>
      <c r="Z473" s="161"/>
      <c r="AA473" s="166"/>
      <c r="AT473" s="167" t="s">
        <v>194</v>
      </c>
      <c r="AU473" s="167" t="s">
        <v>80</v>
      </c>
      <c r="AV473" s="10" t="s">
        <v>114</v>
      </c>
      <c r="AW473" s="10" t="s">
        <v>30</v>
      </c>
      <c r="AX473" s="10" t="s">
        <v>80</v>
      </c>
      <c r="AY473" s="167" t="s">
        <v>187</v>
      </c>
    </row>
    <row r="474" spans="2:65" s="8" customFormat="1" ht="37.35" customHeight="1">
      <c r="B474" s="135"/>
      <c r="C474" s="136"/>
      <c r="D474" s="137" t="s">
        <v>170</v>
      </c>
      <c r="E474" s="137"/>
      <c r="F474" s="137"/>
      <c r="G474" s="137"/>
      <c r="H474" s="137"/>
      <c r="I474" s="137"/>
      <c r="J474" s="137"/>
      <c r="K474" s="137"/>
      <c r="L474" s="137"/>
      <c r="M474" s="137"/>
      <c r="N474" s="221">
        <f>BK474</f>
        <v>0</v>
      </c>
      <c r="O474" s="222"/>
      <c r="P474" s="222"/>
      <c r="Q474" s="222"/>
      <c r="R474" s="138"/>
      <c r="T474" s="139"/>
      <c r="U474" s="136"/>
      <c r="V474" s="136"/>
      <c r="W474" s="140">
        <f>SUM(W475:W478)</f>
        <v>0</v>
      </c>
      <c r="X474" s="136"/>
      <c r="Y474" s="140">
        <f>SUM(Y475:Y478)</f>
        <v>0</v>
      </c>
      <c r="Z474" s="136"/>
      <c r="AA474" s="141">
        <f>SUM(AA475:AA478)</f>
        <v>0</v>
      </c>
      <c r="AR474" s="142" t="s">
        <v>186</v>
      </c>
      <c r="AT474" s="143" t="s">
        <v>71</v>
      </c>
      <c r="AU474" s="143" t="s">
        <v>72</v>
      </c>
      <c r="AY474" s="142" t="s">
        <v>187</v>
      </c>
      <c r="BK474" s="144">
        <f>SUM(BK475:BK478)</f>
        <v>0</v>
      </c>
    </row>
    <row r="475" spans="2:65" s="1" customFormat="1" ht="25.5" customHeight="1">
      <c r="B475" s="32"/>
      <c r="C475" s="145" t="s">
        <v>914</v>
      </c>
      <c r="D475" s="145" t="s">
        <v>188</v>
      </c>
      <c r="E475" s="146" t="s">
        <v>475</v>
      </c>
      <c r="F475" s="217" t="s">
        <v>476</v>
      </c>
      <c r="G475" s="217"/>
      <c r="H475" s="217"/>
      <c r="I475" s="217"/>
      <c r="J475" s="147" t="s">
        <v>477</v>
      </c>
      <c r="K475" s="148">
        <v>932.85</v>
      </c>
      <c r="L475" s="218">
        <v>0</v>
      </c>
      <c r="M475" s="218"/>
      <c r="N475" s="218">
        <f>ROUND(L475*K475,2)</f>
        <v>0</v>
      </c>
      <c r="O475" s="218"/>
      <c r="P475" s="218"/>
      <c r="Q475" s="218"/>
      <c r="R475" s="34"/>
      <c r="T475" s="149" t="s">
        <v>19</v>
      </c>
      <c r="U475" s="41" t="s">
        <v>37</v>
      </c>
      <c r="V475" s="150">
        <v>0</v>
      </c>
      <c r="W475" s="150">
        <f>V475*K475</f>
        <v>0</v>
      </c>
      <c r="X475" s="150">
        <v>0</v>
      </c>
      <c r="Y475" s="150">
        <f>X475*K475</f>
        <v>0</v>
      </c>
      <c r="Z475" s="150">
        <v>0</v>
      </c>
      <c r="AA475" s="151">
        <f>Z475*K475</f>
        <v>0</v>
      </c>
      <c r="AR475" s="19" t="s">
        <v>186</v>
      </c>
      <c r="AT475" s="19" t="s">
        <v>188</v>
      </c>
      <c r="AU475" s="19" t="s">
        <v>80</v>
      </c>
      <c r="AY475" s="19" t="s">
        <v>187</v>
      </c>
      <c r="BE475" s="152">
        <f>IF(U475="základní",N475,0)</f>
        <v>0</v>
      </c>
      <c r="BF475" s="152">
        <f>IF(U475="snížená",N475,0)</f>
        <v>0</v>
      </c>
      <c r="BG475" s="152">
        <f>IF(U475="zákl. přenesená",N475,0)</f>
        <v>0</v>
      </c>
      <c r="BH475" s="152">
        <f>IF(U475="sníž. přenesená",N475,0)</f>
        <v>0</v>
      </c>
      <c r="BI475" s="152">
        <f>IF(U475="nulová",N475,0)</f>
        <v>0</v>
      </c>
      <c r="BJ475" s="19" t="s">
        <v>80</v>
      </c>
      <c r="BK475" s="152">
        <f>ROUND(L475*K475,2)</f>
        <v>0</v>
      </c>
      <c r="BL475" s="19" t="s">
        <v>186</v>
      </c>
      <c r="BM475" s="19" t="s">
        <v>915</v>
      </c>
    </row>
    <row r="476" spans="2:65" s="9" customFormat="1" ht="16.5" customHeight="1">
      <c r="B476" s="153"/>
      <c r="C476" s="154"/>
      <c r="D476" s="154"/>
      <c r="E476" s="155" t="s">
        <v>19</v>
      </c>
      <c r="F476" s="219" t="s">
        <v>916</v>
      </c>
      <c r="G476" s="220"/>
      <c r="H476" s="220"/>
      <c r="I476" s="220"/>
      <c r="J476" s="154"/>
      <c r="K476" s="155" t="s">
        <v>19</v>
      </c>
      <c r="L476" s="154"/>
      <c r="M476" s="154"/>
      <c r="N476" s="154"/>
      <c r="O476" s="154"/>
      <c r="P476" s="154"/>
      <c r="Q476" s="154"/>
      <c r="R476" s="156"/>
      <c r="T476" s="157"/>
      <c r="U476" s="154"/>
      <c r="V476" s="154"/>
      <c r="W476" s="154"/>
      <c r="X476" s="154"/>
      <c r="Y476" s="154"/>
      <c r="Z476" s="154"/>
      <c r="AA476" s="158"/>
      <c r="AT476" s="159" t="s">
        <v>194</v>
      </c>
      <c r="AU476" s="159" t="s">
        <v>80</v>
      </c>
      <c r="AV476" s="9" t="s">
        <v>80</v>
      </c>
      <c r="AW476" s="9" t="s">
        <v>30</v>
      </c>
      <c r="AX476" s="9" t="s">
        <v>72</v>
      </c>
      <c r="AY476" s="159" t="s">
        <v>187</v>
      </c>
    </row>
    <row r="477" spans="2:65" s="9" customFormat="1" ht="16.5" customHeight="1">
      <c r="B477" s="153"/>
      <c r="C477" s="154"/>
      <c r="D477" s="154"/>
      <c r="E477" s="155" t="s">
        <v>19</v>
      </c>
      <c r="F477" s="215" t="s">
        <v>609</v>
      </c>
      <c r="G477" s="216"/>
      <c r="H477" s="216"/>
      <c r="I477" s="216"/>
      <c r="J477" s="154"/>
      <c r="K477" s="155" t="s">
        <v>19</v>
      </c>
      <c r="L477" s="154"/>
      <c r="M477" s="154"/>
      <c r="N477" s="154"/>
      <c r="O477" s="154"/>
      <c r="P477" s="154"/>
      <c r="Q477" s="154"/>
      <c r="R477" s="156"/>
      <c r="T477" s="157"/>
      <c r="U477" s="154"/>
      <c r="V477" s="154"/>
      <c r="W477" s="154"/>
      <c r="X477" s="154"/>
      <c r="Y477" s="154"/>
      <c r="Z477" s="154"/>
      <c r="AA477" s="158"/>
      <c r="AT477" s="159" t="s">
        <v>194</v>
      </c>
      <c r="AU477" s="159" t="s">
        <v>80</v>
      </c>
      <c r="AV477" s="9" t="s">
        <v>80</v>
      </c>
      <c r="AW477" s="9" t="s">
        <v>30</v>
      </c>
      <c r="AX477" s="9" t="s">
        <v>72</v>
      </c>
      <c r="AY477" s="159" t="s">
        <v>187</v>
      </c>
    </row>
    <row r="478" spans="2:65" s="10" customFormat="1" ht="16.5" customHeight="1">
      <c r="B478" s="160"/>
      <c r="C478" s="161"/>
      <c r="D478" s="161"/>
      <c r="E478" s="162" t="s">
        <v>917</v>
      </c>
      <c r="F478" s="213" t="s">
        <v>918</v>
      </c>
      <c r="G478" s="214"/>
      <c r="H478" s="214"/>
      <c r="I478" s="214"/>
      <c r="J478" s="161"/>
      <c r="K478" s="163">
        <v>932.85</v>
      </c>
      <c r="L478" s="161"/>
      <c r="M478" s="161"/>
      <c r="N478" s="161"/>
      <c r="O478" s="161"/>
      <c r="P478" s="161"/>
      <c r="Q478" s="161"/>
      <c r="R478" s="164"/>
      <c r="T478" s="168"/>
      <c r="U478" s="169"/>
      <c r="V478" s="169"/>
      <c r="W478" s="169"/>
      <c r="X478" s="169"/>
      <c r="Y478" s="169"/>
      <c r="Z478" s="169"/>
      <c r="AA478" s="170"/>
      <c r="AT478" s="167" t="s">
        <v>194</v>
      </c>
      <c r="AU478" s="167" t="s">
        <v>80</v>
      </c>
      <c r="AV478" s="10" t="s">
        <v>114</v>
      </c>
      <c r="AW478" s="10" t="s">
        <v>30</v>
      </c>
      <c r="AX478" s="10" t="s">
        <v>80</v>
      </c>
      <c r="AY478" s="167" t="s">
        <v>187</v>
      </c>
    </row>
    <row r="479" spans="2:65" s="1" customFormat="1" ht="6.95" customHeight="1">
      <c r="B479" s="56"/>
      <c r="C479" s="57"/>
      <c r="D479" s="57"/>
      <c r="E479" s="57"/>
      <c r="F479" s="57"/>
      <c r="G479" s="57"/>
      <c r="H479" s="57"/>
      <c r="I479" s="57"/>
      <c r="J479" s="57"/>
      <c r="K479" s="57"/>
      <c r="L479" s="57"/>
      <c r="M479" s="57"/>
      <c r="N479" s="57"/>
      <c r="O479" s="57"/>
      <c r="P479" s="57"/>
      <c r="Q479" s="57"/>
      <c r="R479" s="58"/>
    </row>
  </sheetData>
  <sheetProtection algorithmName="SHA-512" hashValue="fXWdwKqViT4Nn15hpG/aV4Qu8iryCX8iaRm+sHLf5XiBixQgIuo6iu7ks5rmfINjoACaITSoAWIcDTQsIQ0NZg==" saltValue="u8zm3NwrHZaXwoo7FrR2glQEtSySa+GTcwvhnW/Lfo+mLrF5o9Zm0jmlxM8WXxx/4F/EoRdV8sd6bUBYHVkDMQ==" spinCount="10" sheet="1" objects="1" scenarios="1" formatColumns="0" formatRows="0"/>
  <mergeCells count="508">
    <mergeCell ref="F326:I326"/>
    <mergeCell ref="F327:I327"/>
    <mergeCell ref="F328:I328"/>
    <mergeCell ref="F329:I329"/>
    <mergeCell ref="F316:I316"/>
    <mergeCell ref="F317:I317"/>
    <mergeCell ref="L319:M319"/>
    <mergeCell ref="N319:Q319"/>
    <mergeCell ref="N318:Q318"/>
    <mergeCell ref="F319:I319"/>
    <mergeCell ref="F325:I325"/>
    <mergeCell ref="F320:I320"/>
    <mergeCell ref="F321:I321"/>
    <mergeCell ref="F322:I322"/>
    <mergeCell ref="F323:I323"/>
    <mergeCell ref="F324:I324"/>
    <mergeCell ref="L325:M325"/>
    <mergeCell ref="N325:Q325"/>
    <mergeCell ref="N305:Q305"/>
    <mergeCell ref="F307:I307"/>
    <mergeCell ref="F308:I308"/>
    <mergeCell ref="F309:I309"/>
    <mergeCell ref="F310:I310"/>
    <mergeCell ref="F311:I311"/>
    <mergeCell ref="F312:I312"/>
    <mergeCell ref="F315:I315"/>
    <mergeCell ref="F313:I313"/>
    <mergeCell ref="L313:M313"/>
    <mergeCell ref="N313:Q313"/>
    <mergeCell ref="F314:I314"/>
    <mergeCell ref="F299:I299"/>
    <mergeCell ref="F300:I300"/>
    <mergeCell ref="F301:I301"/>
    <mergeCell ref="F302:I302"/>
    <mergeCell ref="F303:I303"/>
    <mergeCell ref="F306:I306"/>
    <mergeCell ref="F304:I304"/>
    <mergeCell ref="F305:I305"/>
    <mergeCell ref="L305:M305"/>
    <mergeCell ref="F292:I292"/>
    <mergeCell ref="F293:I293"/>
    <mergeCell ref="F294:I294"/>
    <mergeCell ref="F297:I297"/>
    <mergeCell ref="F295:I295"/>
    <mergeCell ref="L295:M295"/>
    <mergeCell ref="N295:Q295"/>
    <mergeCell ref="F296:I296"/>
    <mergeCell ref="F298:I298"/>
    <mergeCell ref="F285:I285"/>
    <mergeCell ref="F288:I288"/>
    <mergeCell ref="F286:I286"/>
    <mergeCell ref="F287:I287"/>
    <mergeCell ref="L288:M288"/>
    <mergeCell ref="N288:Q288"/>
    <mergeCell ref="F289:I289"/>
    <mergeCell ref="F290:I290"/>
    <mergeCell ref="F291:I291"/>
    <mergeCell ref="L277:M277"/>
    <mergeCell ref="N277:Q277"/>
    <mergeCell ref="F278:I278"/>
    <mergeCell ref="F279:I279"/>
    <mergeCell ref="F280:I280"/>
    <mergeCell ref="F281:I281"/>
    <mergeCell ref="F282:I282"/>
    <mergeCell ref="F283:I283"/>
    <mergeCell ref="F284:I284"/>
    <mergeCell ref="F268:I268"/>
    <mergeCell ref="F269:I269"/>
    <mergeCell ref="F270:I270"/>
    <mergeCell ref="F271:I271"/>
    <mergeCell ref="F272:I272"/>
    <mergeCell ref="F273:I273"/>
    <mergeCell ref="F274:I274"/>
    <mergeCell ref="F277:I277"/>
    <mergeCell ref="F275:I275"/>
    <mergeCell ref="F276:I276"/>
    <mergeCell ref="F261:I261"/>
    <mergeCell ref="F262:I262"/>
    <mergeCell ref="F263:I263"/>
    <mergeCell ref="F266:I266"/>
    <mergeCell ref="F264:I264"/>
    <mergeCell ref="F265:I265"/>
    <mergeCell ref="L266:M266"/>
    <mergeCell ref="N266:Q266"/>
    <mergeCell ref="F267:I267"/>
    <mergeCell ref="F256:I256"/>
    <mergeCell ref="F254:I254"/>
    <mergeCell ref="F255:I255"/>
    <mergeCell ref="L256:M256"/>
    <mergeCell ref="N256:Q256"/>
    <mergeCell ref="F257:I257"/>
    <mergeCell ref="F258:I258"/>
    <mergeCell ref="F259:I259"/>
    <mergeCell ref="F260:I260"/>
    <mergeCell ref="F247:I247"/>
    <mergeCell ref="F248:I248"/>
    <mergeCell ref="F249:I249"/>
    <mergeCell ref="F250:I250"/>
    <mergeCell ref="L250:M250"/>
    <mergeCell ref="N250:Q250"/>
    <mergeCell ref="F251:I251"/>
    <mergeCell ref="F252:I252"/>
    <mergeCell ref="F253:I253"/>
    <mergeCell ref="F238:I238"/>
    <mergeCell ref="F239:I239"/>
    <mergeCell ref="F240:I240"/>
    <mergeCell ref="F241:I241"/>
    <mergeCell ref="F242:I242"/>
    <mergeCell ref="L243:M243"/>
    <mergeCell ref="N243:Q243"/>
    <mergeCell ref="F243:I243"/>
    <mergeCell ref="F246:I246"/>
    <mergeCell ref="F244:I244"/>
    <mergeCell ref="F245:I245"/>
    <mergeCell ref="F231:I231"/>
    <mergeCell ref="F232:I232"/>
    <mergeCell ref="F233:I233"/>
    <mergeCell ref="F234:I234"/>
    <mergeCell ref="F237:I237"/>
    <mergeCell ref="F235:I235"/>
    <mergeCell ref="F236:I236"/>
    <mergeCell ref="L237:M237"/>
    <mergeCell ref="N237:Q237"/>
    <mergeCell ref="F224:I224"/>
    <mergeCell ref="F227:I227"/>
    <mergeCell ref="F225:I225"/>
    <mergeCell ref="F226:I226"/>
    <mergeCell ref="F228:I228"/>
    <mergeCell ref="F229:I229"/>
    <mergeCell ref="F230:I230"/>
    <mergeCell ref="L230:M230"/>
    <mergeCell ref="N230:Q230"/>
    <mergeCell ref="F217:I217"/>
    <mergeCell ref="F218:I218"/>
    <mergeCell ref="F219:I219"/>
    <mergeCell ref="F220:I220"/>
    <mergeCell ref="L220:M220"/>
    <mergeCell ref="N220:Q220"/>
    <mergeCell ref="F221:I221"/>
    <mergeCell ref="F222:I222"/>
    <mergeCell ref="F223:I223"/>
    <mergeCell ref="F209:I209"/>
    <mergeCell ref="F210:I210"/>
    <mergeCell ref="F211:I211"/>
    <mergeCell ref="F212:I212"/>
    <mergeCell ref="L213:M213"/>
    <mergeCell ref="N213:Q213"/>
    <mergeCell ref="F213:I213"/>
    <mergeCell ref="F216:I216"/>
    <mergeCell ref="F214:I214"/>
    <mergeCell ref="F215:I215"/>
    <mergeCell ref="F202:I202"/>
    <mergeCell ref="F203:I203"/>
    <mergeCell ref="F204:I204"/>
    <mergeCell ref="F207:I207"/>
    <mergeCell ref="F205:I205"/>
    <mergeCell ref="F206:I206"/>
    <mergeCell ref="L207:M207"/>
    <mergeCell ref="N207:Q207"/>
    <mergeCell ref="F208:I208"/>
    <mergeCell ref="F197:I197"/>
    <mergeCell ref="F195:I195"/>
    <mergeCell ref="F196:I196"/>
    <mergeCell ref="F198:I198"/>
    <mergeCell ref="F199:I199"/>
    <mergeCell ref="F200:I200"/>
    <mergeCell ref="L200:M200"/>
    <mergeCell ref="N200:Q200"/>
    <mergeCell ref="F201:I201"/>
    <mergeCell ref="F190:I190"/>
    <mergeCell ref="L190:M190"/>
    <mergeCell ref="N190:Q190"/>
    <mergeCell ref="F191:I191"/>
    <mergeCell ref="F192:I192"/>
    <mergeCell ref="F193:I193"/>
    <mergeCell ref="N183:Q183"/>
    <mergeCell ref="N189:Q189"/>
    <mergeCell ref="F194:I194"/>
    <mergeCell ref="N176:Q176"/>
    <mergeCell ref="F177:I177"/>
    <mergeCell ref="F179:I179"/>
    <mergeCell ref="F180:I180"/>
    <mergeCell ref="F181:I181"/>
    <mergeCell ref="F182:I182"/>
    <mergeCell ref="F184:I184"/>
    <mergeCell ref="F188:I188"/>
    <mergeCell ref="L184:M184"/>
    <mergeCell ref="N184:Q184"/>
    <mergeCell ref="F185:I185"/>
    <mergeCell ref="F186:I186"/>
    <mergeCell ref="F187:I187"/>
    <mergeCell ref="F170:I170"/>
    <mergeCell ref="F171:I171"/>
    <mergeCell ref="F172:I172"/>
    <mergeCell ref="F173:I173"/>
    <mergeCell ref="F174:I174"/>
    <mergeCell ref="F175:I175"/>
    <mergeCell ref="F178:I178"/>
    <mergeCell ref="F176:I176"/>
    <mergeCell ref="L176:M176"/>
    <mergeCell ref="L161:M161"/>
    <mergeCell ref="N161:Q161"/>
    <mergeCell ref="F162:I162"/>
    <mergeCell ref="F163:I163"/>
    <mergeCell ref="F164:I164"/>
    <mergeCell ref="F165:I165"/>
    <mergeCell ref="F166:I166"/>
    <mergeCell ref="F169:I169"/>
    <mergeCell ref="F167:I167"/>
    <mergeCell ref="F168:I168"/>
    <mergeCell ref="L169:M169"/>
    <mergeCell ref="N169:Q169"/>
    <mergeCell ref="F153:I153"/>
    <mergeCell ref="F154:I154"/>
    <mergeCell ref="F155:I155"/>
    <mergeCell ref="F161:I161"/>
    <mergeCell ref="F158:I158"/>
    <mergeCell ref="F156:I156"/>
    <mergeCell ref="F157:I157"/>
    <mergeCell ref="F159:I159"/>
    <mergeCell ref="F160:I160"/>
    <mergeCell ref="F147:I147"/>
    <mergeCell ref="L147:M147"/>
    <mergeCell ref="N147:Q147"/>
    <mergeCell ref="F148:I148"/>
    <mergeCell ref="F149:I149"/>
    <mergeCell ref="F152:I152"/>
    <mergeCell ref="F150:I150"/>
    <mergeCell ref="F151:I151"/>
    <mergeCell ref="L152:M152"/>
    <mergeCell ref="N152:Q152"/>
    <mergeCell ref="F138:I138"/>
    <mergeCell ref="F139:I139"/>
    <mergeCell ref="F140:I140"/>
    <mergeCell ref="F143:I143"/>
    <mergeCell ref="F141:I141"/>
    <mergeCell ref="F142:I142"/>
    <mergeCell ref="F144:I144"/>
    <mergeCell ref="F145:I145"/>
    <mergeCell ref="F146:I146"/>
    <mergeCell ref="L132:M132"/>
    <mergeCell ref="N132:Q132"/>
    <mergeCell ref="F133:I133"/>
    <mergeCell ref="F134:I134"/>
    <mergeCell ref="F137:I137"/>
    <mergeCell ref="F135:I135"/>
    <mergeCell ref="F136:I136"/>
    <mergeCell ref="L137:M137"/>
    <mergeCell ref="N137:Q137"/>
    <mergeCell ref="F124:I124"/>
    <mergeCell ref="F127:I127"/>
    <mergeCell ref="F125:I125"/>
    <mergeCell ref="F126:I126"/>
    <mergeCell ref="F128:I128"/>
    <mergeCell ref="F129:I129"/>
    <mergeCell ref="F130:I130"/>
    <mergeCell ref="F131:I131"/>
    <mergeCell ref="F132:I132"/>
    <mergeCell ref="F117:I117"/>
    <mergeCell ref="F120:I120"/>
    <mergeCell ref="F118:I118"/>
    <mergeCell ref="F119:I119"/>
    <mergeCell ref="F121:I121"/>
    <mergeCell ref="L121:M121"/>
    <mergeCell ref="N121:Q121"/>
    <mergeCell ref="F122:I122"/>
    <mergeCell ref="F123:I123"/>
    <mergeCell ref="F106:P106"/>
    <mergeCell ref="M108:P108"/>
    <mergeCell ref="M110:Q110"/>
    <mergeCell ref="M111:Q111"/>
    <mergeCell ref="L113:M113"/>
    <mergeCell ref="N113:Q113"/>
    <mergeCell ref="F113:I113"/>
    <mergeCell ref="F116:I116"/>
    <mergeCell ref="L116:M116"/>
    <mergeCell ref="N116:Q116"/>
    <mergeCell ref="N114:Q114"/>
    <mergeCell ref="N115:Q115"/>
    <mergeCell ref="N89:Q89"/>
    <mergeCell ref="N90:Q90"/>
    <mergeCell ref="N91:Q91"/>
    <mergeCell ref="N92:Q92"/>
    <mergeCell ref="N93:Q93"/>
    <mergeCell ref="N95:Q95"/>
    <mergeCell ref="L97:Q97"/>
    <mergeCell ref="C103:Q103"/>
    <mergeCell ref="F105:P105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H1:K1"/>
    <mergeCell ref="S2:AC2"/>
    <mergeCell ref="M27:P27"/>
    <mergeCell ref="M30:P30"/>
    <mergeCell ref="M28:P28"/>
    <mergeCell ref="H32:J32"/>
    <mergeCell ref="M32:P32"/>
    <mergeCell ref="H33:J33"/>
    <mergeCell ref="M33:P33"/>
    <mergeCell ref="F471:I471"/>
    <mergeCell ref="F472:I472"/>
    <mergeCell ref="F473:I473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H34:J34"/>
    <mergeCell ref="M34:P34"/>
    <mergeCell ref="H35:J35"/>
    <mergeCell ref="M35:P35"/>
    <mergeCell ref="H36:J36"/>
    <mergeCell ref="M36:P36"/>
    <mergeCell ref="L38:P38"/>
    <mergeCell ref="F464:I464"/>
    <mergeCell ref="F467:I467"/>
    <mergeCell ref="F465:I465"/>
    <mergeCell ref="F466:I466"/>
    <mergeCell ref="F468:I468"/>
    <mergeCell ref="F469:I469"/>
    <mergeCell ref="L469:M469"/>
    <mergeCell ref="N469:Q469"/>
    <mergeCell ref="F470:I470"/>
    <mergeCell ref="L457:M457"/>
    <mergeCell ref="N457:Q457"/>
    <mergeCell ref="F459:I459"/>
    <mergeCell ref="F460:I460"/>
    <mergeCell ref="F461:I461"/>
    <mergeCell ref="F462:I462"/>
    <mergeCell ref="F463:I463"/>
    <mergeCell ref="L463:M463"/>
    <mergeCell ref="N463:Q463"/>
    <mergeCell ref="F450:I450"/>
    <mergeCell ref="F451:I451"/>
    <mergeCell ref="F452:I452"/>
    <mergeCell ref="F453:I453"/>
    <mergeCell ref="F454:I454"/>
    <mergeCell ref="F455:I455"/>
    <mergeCell ref="F458:I458"/>
    <mergeCell ref="F456:I456"/>
    <mergeCell ref="F457:I457"/>
    <mergeCell ref="F441:I441"/>
    <mergeCell ref="F442:I442"/>
    <mergeCell ref="F443:I443"/>
    <mergeCell ref="L443:M443"/>
    <mergeCell ref="N443:Q443"/>
    <mergeCell ref="F444:I444"/>
    <mergeCell ref="F445:I445"/>
    <mergeCell ref="F446:I446"/>
    <mergeCell ref="F449:I449"/>
    <mergeCell ref="F447:I447"/>
    <mergeCell ref="F448:I448"/>
    <mergeCell ref="L449:M449"/>
    <mergeCell ref="N449:Q449"/>
    <mergeCell ref="F432:I432"/>
    <mergeCell ref="F433:I433"/>
    <mergeCell ref="F434:I434"/>
    <mergeCell ref="F435:I435"/>
    <mergeCell ref="F436:I436"/>
    <mergeCell ref="L437:M437"/>
    <mergeCell ref="N437:Q437"/>
    <mergeCell ref="F437:I437"/>
    <mergeCell ref="F440:I440"/>
    <mergeCell ref="F438:I438"/>
    <mergeCell ref="F439:I439"/>
    <mergeCell ref="F425:I425"/>
    <mergeCell ref="L425:M425"/>
    <mergeCell ref="N425:Q425"/>
    <mergeCell ref="F426:I426"/>
    <mergeCell ref="F427:I427"/>
    <mergeCell ref="F428:I428"/>
    <mergeCell ref="F431:I431"/>
    <mergeCell ref="F429:I429"/>
    <mergeCell ref="F430:I430"/>
    <mergeCell ref="L431:M431"/>
    <mergeCell ref="N431:Q431"/>
    <mergeCell ref="F416:I416"/>
    <mergeCell ref="F417:I417"/>
    <mergeCell ref="F418:I418"/>
    <mergeCell ref="F421:I421"/>
    <mergeCell ref="F419:I419"/>
    <mergeCell ref="F420:I420"/>
    <mergeCell ref="F422:I422"/>
    <mergeCell ref="F423:I423"/>
    <mergeCell ref="F424:I424"/>
    <mergeCell ref="N406:Q406"/>
    <mergeCell ref="F407:I407"/>
    <mergeCell ref="F408:I408"/>
    <mergeCell ref="F410:I410"/>
    <mergeCell ref="F411:I411"/>
    <mergeCell ref="F412:I412"/>
    <mergeCell ref="F413:I413"/>
    <mergeCell ref="F414:I414"/>
    <mergeCell ref="F415:I415"/>
    <mergeCell ref="F400:I400"/>
    <mergeCell ref="F401:I401"/>
    <mergeCell ref="F402:I402"/>
    <mergeCell ref="F403:I403"/>
    <mergeCell ref="F404:I404"/>
    <mergeCell ref="F405:I405"/>
    <mergeCell ref="F406:I406"/>
    <mergeCell ref="L406:M406"/>
    <mergeCell ref="F409:I409"/>
    <mergeCell ref="F391:I391"/>
    <mergeCell ref="F392:I392"/>
    <mergeCell ref="F393:I393"/>
    <mergeCell ref="F394:I394"/>
    <mergeCell ref="F395:I395"/>
    <mergeCell ref="F398:I398"/>
    <mergeCell ref="F396:I396"/>
    <mergeCell ref="F397:I397"/>
    <mergeCell ref="F399:I399"/>
    <mergeCell ref="F384:I384"/>
    <mergeCell ref="F387:I387"/>
    <mergeCell ref="F385:I385"/>
    <mergeCell ref="F386:I386"/>
    <mergeCell ref="L387:M387"/>
    <mergeCell ref="N387:Q387"/>
    <mergeCell ref="F388:I388"/>
    <mergeCell ref="F389:I389"/>
    <mergeCell ref="F390:I390"/>
    <mergeCell ref="F377:I377"/>
    <mergeCell ref="F378:I378"/>
    <mergeCell ref="F379:I379"/>
    <mergeCell ref="F380:I380"/>
    <mergeCell ref="F381:I381"/>
    <mergeCell ref="L381:M381"/>
    <mergeCell ref="N381:Q381"/>
    <mergeCell ref="F382:I382"/>
    <mergeCell ref="F383:I383"/>
    <mergeCell ref="F366:I366"/>
    <mergeCell ref="F367:I367"/>
    <mergeCell ref="F368:I368"/>
    <mergeCell ref="F369:I369"/>
    <mergeCell ref="F370:I370"/>
    <mergeCell ref="F371:I371"/>
    <mergeCell ref="F372:I372"/>
    <mergeCell ref="F373:I373"/>
    <mergeCell ref="F376:I376"/>
    <mergeCell ref="F374:I374"/>
    <mergeCell ref="F375:I375"/>
    <mergeCell ref="F359:I359"/>
    <mergeCell ref="F360:I360"/>
    <mergeCell ref="F361:I361"/>
    <mergeCell ref="F362:I362"/>
    <mergeCell ref="F365:I365"/>
    <mergeCell ref="F363:I363"/>
    <mergeCell ref="L363:M363"/>
    <mergeCell ref="N363:Q363"/>
    <mergeCell ref="F364:I364"/>
    <mergeCell ref="F352:I352"/>
    <mergeCell ref="F353:I353"/>
    <mergeCell ref="F356:I356"/>
    <mergeCell ref="F354:I354"/>
    <mergeCell ref="F355:I355"/>
    <mergeCell ref="F357:I357"/>
    <mergeCell ref="L357:M357"/>
    <mergeCell ref="N357:Q357"/>
    <mergeCell ref="F358:I358"/>
    <mergeCell ref="N345:Q345"/>
    <mergeCell ref="F346:I346"/>
    <mergeCell ref="F347:I347"/>
    <mergeCell ref="F348:I348"/>
    <mergeCell ref="F349:I349"/>
    <mergeCell ref="F350:I350"/>
    <mergeCell ref="F351:I351"/>
    <mergeCell ref="L351:M351"/>
    <mergeCell ref="N351:Q351"/>
    <mergeCell ref="F477:I477"/>
    <mergeCell ref="F475:I475"/>
    <mergeCell ref="L475:M475"/>
    <mergeCell ref="N475:Q475"/>
    <mergeCell ref="F476:I476"/>
    <mergeCell ref="F478:I478"/>
    <mergeCell ref="N474:Q474"/>
    <mergeCell ref="F330:I330"/>
    <mergeCell ref="F333:I333"/>
    <mergeCell ref="F331:I331"/>
    <mergeCell ref="F332:I332"/>
    <mergeCell ref="F334:I334"/>
    <mergeCell ref="F335:I335"/>
    <mergeCell ref="F336:I336"/>
    <mergeCell ref="F337:I337"/>
    <mergeCell ref="F338:I338"/>
    <mergeCell ref="F339:I339"/>
    <mergeCell ref="F340:I340"/>
    <mergeCell ref="F341:I341"/>
    <mergeCell ref="F342:I342"/>
    <mergeCell ref="F343:I343"/>
    <mergeCell ref="F344:I344"/>
    <mergeCell ref="F345:I345"/>
    <mergeCell ref="L345:M345"/>
  </mergeCells>
  <hyperlinks>
    <hyperlink ref="F1:G1" location="C2" display="1) Krycí list rozpočtu" xr:uid="{00000000-0004-0000-0200-000000000000}"/>
    <hyperlink ref="H1:K1" location="C86" display="2) Rekapitulace rozpočtu" xr:uid="{00000000-0004-0000-0200-000001000000}"/>
    <hyperlink ref="L1" location="C113" display="3) Rozpočet" xr:uid="{00000000-0004-0000-0200-000002000000}"/>
    <hyperlink ref="S1:T1" location="'Rekapitulace stavby'!C2" display="Rekapitulace stavby" xr:uid="{00000000-0004-0000-02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N37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2"/>
      <c r="C1" s="12"/>
      <c r="D1" s="13" t="s">
        <v>1</v>
      </c>
      <c r="E1" s="12"/>
      <c r="F1" s="14" t="s">
        <v>107</v>
      </c>
      <c r="G1" s="14"/>
      <c r="H1" s="227" t="s">
        <v>108</v>
      </c>
      <c r="I1" s="227"/>
      <c r="J1" s="227"/>
      <c r="K1" s="227"/>
      <c r="L1" s="14" t="s">
        <v>109</v>
      </c>
      <c r="M1" s="12"/>
      <c r="N1" s="12"/>
      <c r="O1" s="13" t="s">
        <v>110</v>
      </c>
      <c r="P1" s="12"/>
      <c r="Q1" s="12"/>
      <c r="R1" s="12"/>
      <c r="S1" s="14" t="s">
        <v>111</v>
      </c>
      <c r="T1" s="14"/>
      <c r="U1" s="108"/>
      <c r="V1" s="108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76" t="s">
        <v>7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S2" s="183" t="s">
        <v>8</v>
      </c>
      <c r="T2" s="184"/>
      <c r="U2" s="184"/>
      <c r="V2" s="184"/>
      <c r="W2" s="184"/>
      <c r="X2" s="184"/>
      <c r="Y2" s="184"/>
      <c r="Z2" s="184"/>
      <c r="AA2" s="184"/>
      <c r="AB2" s="184"/>
      <c r="AC2" s="184"/>
      <c r="AT2" s="19" t="s">
        <v>87</v>
      </c>
      <c r="AZ2" s="109" t="s">
        <v>116</v>
      </c>
      <c r="BA2" s="109" t="s">
        <v>116</v>
      </c>
      <c r="BB2" s="109" t="s">
        <v>19</v>
      </c>
      <c r="BC2" s="109" t="s">
        <v>919</v>
      </c>
      <c r="BD2" s="109" t="s">
        <v>114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115</v>
      </c>
      <c r="AZ3" s="109" t="s">
        <v>119</v>
      </c>
      <c r="BA3" s="109" t="s">
        <v>119</v>
      </c>
      <c r="BB3" s="109" t="s">
        <v>19</v>
      </c>
      <c r="BC3" s="109" t="s">
        <v>920</v>
      </c>
      <c r="BD3" s="109" t="s">
        <v>114</v>
      </c>
    </row>
    <row r="4" spans="1:66" ht="36.950000000000003" customHeight="1">
      <c r="B4" s="23"/>
      <c r="C4" s="178" t="s">
        <v>118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24"/>
      <c r="T4" s="18" t="s">
        <v>13</v>
      </c>
      <c r="AT4" s="19" t="s">
        <v>6</v>
      </c>
      <c r="AZ4" s="109" t="s">
        <v>299</v>
      </c>
      <c r="BA4" s="109" t="s">
        <v>299</v>
      </c>
      <c r="BB4" s="109" t="s">
        <v>19</v>
      </c>
      <c r="BC4" s="109" t="s">
        <v>921</v>
      </c>
      <c r="BD4" s="109" t="s">
        <v>114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  <c r="AZ5" s="109" t="s">
        <v>331</v>
      </c>
      <c r="BA5" s="109" t="s">
        <v>331</v>
      </c>
      <c r="BB5" s="109" t="s">
        <v>19</v>
      </c>
      <c r="BC5" s="109" t="s">
        <v>922</v>
      </c>
      <c r="BD5" s="109" t="s">
        <v>114</v>
      </c>
    </row>
    <row r="6" spans="1:66" ht="25.35" customHeight="1">
      <c r="B6" s="23"/>
      <c r="C6" s="25"/>
      <c r="D6" s="29" t="s">
        <v>16</v>
      </c>
      <c r="E6" s="25"/>
      <c r="F6" s="223" t="str">
        <f>'Rekapitulace stavby'!K6</f>
        <v>Pardubice - Černá za Bory malá okružní křižovatka silnic II/322 a III/2983</v>
      </c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5"/>
      <c r="R6" s="24"/>
      <c r="AZ6" s="109" t="s">
        <v>923</v>
      </c>
      <c r="BA6" s="109" t="s">
        <v>923</v>
      </c>
      <c r="BB6" s="109" t="s">
        <v>19</v>
      </c>
      <c r="BC6" s="109" t="s">
        <v>924</v>
      </c>
      <c r="BD6" s="109" t="s">
        <v>114</v>
      </c>
    </row>
    <row r="7" spans="1:66" s="1" customFormat="1" ht="32.85" customHeight="1">
      <c r="B7" s="32"/>
      <c r="C7" s="33"/>
      <c r="D7" s="28" t="s">
        <v>123</v>
      </c>
      <c r="E7" s="33"/>
      <c r="F7" s="182" t="s">
        <v>925</v>
      </c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33"/>
      <c r="R7" s="34"/>
      <c r="AZ7" s="109" t="s">
        <v>272</v>
      </c>
      <c r="BA7" s="109" t="s">
        <v>272</v>
      </c>
      <c r="BB7" s="109" t="s">
        <v>19</v>
      </c>
      <c r="BC7" s="109" t="s">
        <v>926</v>
      </c>
      <c r="BD7" s="109" t="s">
        <v>114</v>
      </c>
    </row>
    <row r="8" spans="1:66" s="1" customFormat="1" ht="14.45" customHeight="1">
      <c r="B8" s="32"/>
      <c r="C8" s="33"/>
      <c r="D8" s="29" t="s">
        <v>18</v>
      </c>
      <c r="E8" s="33"/>
      <c r="F8" s="27" t="s">
        <v>19</v>
      </c>
      <c r="G8" s="33"/>
      <c r="H8" s="33"/>
      <c r="I8" s="33"/>
      <c r="J8" s="33"/>
      <c r="K8" s="33"/>
      <c r="L8" s="33"/>
      <c r="M8" s="29" t="s">
        <v>20</v>
      </c>
      <c r="N8" s="33"/>
      <c r="O8" s="27" t="s">
        <v>19</v>
      </c>
      <c r="P8" s="33"/>
      <c r="Q8" s="33"/>
      <c r="R8" s="34"/>
      <c r="AZ8" s="109" t="s">
        <v>230</v>
      </c>
      <c r="BA8" s="109" t="s">
        <v>230</v>
      </c>
      <c r="BB8" s="109" t="s">
        <v>19</v>
      </c>
      <c r="BC8" s="109" t="s">
        <v>927</v>
      </c>
      <c r="BD8" s="109" t="s">
        <v>114</v>
      </c>
    </row>
    <row r="9" spans="1:66" s="1" customFormat="1" ht="14.45" customHeight="1">
      <c r="B9" s="32"/>
      <c r="C9" s="33"/>
      <c r="D9" s="29" t="s">
        <v>21</v>
      </c>
      <c r="E9" s="33"/>
      <c r="F9" s="27" t="s">
        <v>22</v>
      </c>
      <c r="G9" s="33"/>
      <c r="H9" s="33"/>
      <c r="I9" s="33"/>
      <c r="J9" s="33"/>
      <c r="K9" s="33"/>
      <c r="L9" s="33"/>
      <c r="M9" s="29" t="s">
        <v>23</v>
      </c>
      <c r="N9" s="33"/>
      <c r="O9" s="226" t="str">
        <f>'Rekapitulace stavby'!AN8</f>
        <v>19. 11. 2018</v>
      </c>
      <c r="P9" s="226"/>
      <c r="Q9" s="33"/>
      <c r="R9" s="34"/>
      <c r="AZ9" s="109" t="s">
        <v>221</v>
      </c>
      <c r="BA9" s="109" t="s">
        <v>221</v>
      </c>
      <c r="BB9" s="109" t="s">
        <v>19</v>
      </c>
      <c r="BC9" s="109" t="s">
        <v>928</v>
      </c>
      <c r="BD9" s="109" t="s">
        <v>114</v>
      </c>
    </row>
    <row r="10" spans="1:66" s="1" customFormat="1" ht="10.9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  <c r="AZ10" s="109" t="s">
        <v>197</v>
      </c>
      <c r="BA10" s="109" t="s">
        <v>197</v>
      </c>
      <c r="BB10" s="109" t="s">
        <v>19</v>
      </c>
      <c r="BC10" s="109" t="s">
        <v>929</v>
      </c>
      <c r="BD10" s="109" t="s">
        <v>114</v>
      </c>
    </row>
    <row r="11" spans="1:66" s="1" customFormat="1" ht="14.45" customHeight="1">
      <c r="B11" s="32"/>
      <c r="C11" s="33"/>
      <c r="D11" s="29" t="s">
        <v>25</v>
      </c>
      <c r="E11" s="33"/>
      <c r="F11" s="33"/>
      <c r="G11" s="33"/>
      <c r="H11" s="33"/>
      <c r="I11" s="33"/>
      <c r="J11" s="33"/>
      <c r="K11" s="33"/>
      <c r="L11" s="33"/>
      <c r="M11" s="29" t="s">
        <v>26</v>
      </c>
      <c r="N11" s="33"/>
      <c r="O11" s="180" t="str">
        <f>IF('Rekapitulace stavby'!AN10="","",'Rekapitulace stavby'!AN10)</f>
        <v/>
      </c>
      <c r="P11" s="180"/>
      <c r="Q11" s="33"/>
      <c r="R11" s="34"/>
      <c r="AZ11" s="109" t="s">
        <v>528</v>
      </c>
      <c r="BA11" s="109" t="s">
        <v>528</v>
      </c>
      <c r="BB11" s="109" t="s">
        <v>19</v>
      </c>
      <c r="BC11" s="109" t="s">
        <v>930</v>
      </c>
      <c r="BD11" s="109" t="s">
        <v>114</v>
      </c>
    </row>
    <row r="12" spans="1:66" s="1" customFormat="1" ht="18" customHeight="1">
      <c r="B12" s="32"/>
      <c r="C12" s="33"/>
      <c r="D12" s="33"/>
      <c r="E12" s="27" t="str">
        <f>IF('Rekapitulace stavby'!E11="","",'Rekapitulace stavby'!E11)</f>
        <v xml:space="preserve"> </v>
      </c>
      <c r="F12" s="33"/>
      <c r="G12" s="33"/>
      <c r="H12" s="33"/>
      <c r="I12" s="33"/>
      <c r="J12" s="33"/>
      <c r="K12" s="33"/>
      <c r="L12" s="33"/>
      <c r="M12" s="29" t="s">
        <v>27</v>
      </c>
      <c r="N12" s="33"/>
      <c r="O12" s="180" t="str">
        <f>IF('Rekapitulace stavby'!AN11="","",'Rekapitulace stavby'!AN11)</f>
        <v/>
      </c>
      <c r="P12" s="180"/>
      <c r="Q12" s="33"/>
      <c r="R12" s="34"/>
      <c r="AZ12" s="109" t="s">
        <v>724</v>
      </c>
      <c r="BA12" s="109" t="s">
        <v>724</v>
      </c>
      <c r="BB12" s="109" t="s">
        <v>19</v>
      </c>
      <c r="BC12" s="109" t="s">
        <v>931</v>
      </c>
      <c r="BD12" s="109" t="s">
        <v>114</v>
      </c>
    </row>
    <row r="13" spans="1:66" s="1" customFormat="1" ht="6.95" customHeight="1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  <c r="AZ13" s="109" t="s">
        <v>356</v>
      </c>
      <c r="BA13" s="109" t="s">
        <v>356</v>
      </c>
      <c r="BB13" s="109" t="s">
        <v>19</v>
      </c>
      <c r="BC13" s="109" t="s">
        <v>932</v>
      </c>
      <c r="BD13" s="109" t="s">
        <v>114</v>
      </c>
    </row>
    <row r="14" spans="1:66" s="1" customFormat="1" ht="14.45" customHeight="1">
      <c r="B14" s="32"/>
      <c r="C14" s="33"/>
      <c r="D14" s="29" t="s">
        <v>28</v>
      </c>
      <c r="E14" s="33"/>
      <c r="F14" s="33"/>
      <c r="G14" s="33"/>
      <c r="H14" s="33"/>
      <c r="I14" s="33"/>
      <c r="J14" s="33"/>
      <c r="K14" s="33"/>
      <c r="L14" s="33"/>
      <c r="M14" s="29" t="s">
        <v>26</v>
      </c>
      <c r="N14" s="33"/>
      <c r="O14" s="180" t="str">
        <f>IF('Rekapitulace stavby'!AN13="","",'Rekapitulace stavby'!AN13)</f>
        <v/>
      </c>
      <c r="P14" s="180"/>
      <c r="Q14" s="33"/>
      <c r="R14" s="34"/>
      <c r="AZ14" s="109" t="s">
        <v>933</v>
      </c>
      <c r="BA14" s="109" t="s">
        <v>933</v>
      </c>
      <c r="BB14" s="109" t="s">
        <v>19</v>
      </c>
      <c r="BC14" s="109" t="s">
        <v>930</v>
      </c>
      <c r="BD14" s="109" t="s">
        <v>114</v>
      </c>
    </row>
    <row r="15" spans="1:66" s="1" customFormat="1" ht="18" customHeight="1">
      <c r="B15" s="32"/>
      <c r="C15" s="33"/>
      <c r="D15" s="33"/>
      <c r="E15" s="27" t="str">
        <f>IF('Rekapitulace stavby'!E14="","",'Rekapitulace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27</v>
      </c>
      <c r="N15" s="33"/>
      <c r="O15" s="180" t="str">
        <f>IF('Rekapitulace stavby'!AN14="","",'Rekapitulace stavby'!AN14)</f>
        <v/>
      </c>
      <c r="P15" s="180"/>
      <c r="Q15" s="33"/>
      <c r="R15" s="34"/>
      <c r="AZ15" s="109" t="s">
        <v>934</v>
      </c>
      <c r="BA15" s="109" t="s">
        <v>934</v>
      </c>
      <c r="BB15" s="109" t="s">
        <v>19</v>
      </c>
      <c r="BC15" s="109" t="s">
        <v>931</v>
      </c>
      <c r="BD15" s="109" t="s">
        <v>114</v>
      </c>
    </row>
    <row r="16" spans="1:66" s="1" customFormat="1" ht="6.95" customHeight="1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  <c r="AZ16" s="109" t="s">
        <v>935</v>
      </c>
      <c r="BA16" s="109" t="s">
        <v>935</v>
      </c>
      <c r="BB16" s="109" t="s">
        <v>19</v>
      </c>
      <c r="BC16" s="109" t="s">
        <v>931</v>
      </c>
      <c r="BD16" s="109" t="s">
        <v>114</v>
      </c>
    </row>
    <row r="17" spans="2:56" s="1" customFormat="1" ht="14.45" customHeight="1">
      <c r="B17" s="32"/>
      <c r="C17" s="33"/>
      <c r="D17" s="29" t="s">
        <v>29</v>
      </c>
      <c r="E17" s="33"/>
      <c r="F17" s="33"/>
      <c r="G17" s="33"/>
      <c r="H17" s="33"/>
      <c r="I17" s="33"/>
      <c r="J17" s="33"/>
      <c r="K17" s="33"/>
      <c r="L17" s="33"/>
      <c r="M17" s="29" t="s">
        <v>26</v>
      </c>
      <c r="N17" s="33"/>
      <c r="O17" s="180" t="str">
        <f>IF('Rekapitulace stavby'!AN16="","",'Rekapitulace stavby'!AN16)</f>
        <v/>
      </c>
      <c r="P17" s="180"/>
      <c r="Q17" s="33"/>
      <c r="R17" s="34"/>
      <c r="AZ17" s="109" t="s">
        <v>349</v>
      </c>
      <c r="BA17" s="109" t="s">
        <v>349</v>
      </c>
      <c r="BB17" s="109" t="s">
        <v>19</v>
      </c>
      <c r="BC17" s="109" t="s">
        <v>936</v>
      </c>
      <c r="BD17" s="109" t="s">
        <v>114</v>
      </c>
    </row>
    <row r="18" spans="2:56" s="1" customFormat="1" ht="18" customHeight="1">
      <c r="B18" s="32"/>
      <c r="C18" s="33"/>
      <c r="D18" s="33"/>
      <c r="E18" s="27" t="str">
        <f>IF('Rekapitulace stavby'!E17="","",'Rekapitulace stavby'!E17)</f>
        <v xml:space="preserve"> </v>
      </c>
      <c r="F18" s="33"/>
      <c r="G18" s="33"/>
      <c r="H18" s="33"/>
      <c r="I18" s="33"/>
      <c r="J18" s="33"/>
      <c r="K18" s="33"/>
      <c r="L18" s="33"/>
      <c r="M18" s="29" t="s">
        <v>27</v>
      </c>
      <c r="N18" s="33"/>
      <c r="O18" s="180" t="str">
        <f>IF('Rekapitulace stavby'!AN17="","",'Rekapitulace stavby'!AN17)</f>
        <v/>
      </c>
      <c r="P18" s="180"/>
      <c r="Q18" s="33"/>
      <c r="R18" s="34"/>
      <c r="AZ18" s="109" t="s">
        <v>517</v>
      </c>
      <c r="BA18" s="109" t="s">
        <v>517</v>
      </c>
      <c r="BB18" s="109" t="s">
        <v>19</v>
      </c>
      <c r="BC18" s="109" t="s">
        <v>80</v>
      </c>
      <c r="BD18" s="109" t="s">
        <v>114</v>
      </c>
    </row>
    <row r="19" spans="2:56" s="1" customFormat="1" ht="6.95" customHeight="1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  <c r="AZ19" s="109" t="s">
        <v>937</v>
      </c>
      <c r="BA19" s="109" t="s">
        <v>937</v>
      </c>
      <c r="BB19" s="109" t="s">
        <v>19</v>
      </c>
      <c r="BC19" s="109" t="s">
        <v>114</v>
      </c>
      <c r="BD19" s="109" t="s">
        <v>114</v>
      </c>
    </row>
    <row r="20" spans="2:56" s="1" customFormat="1" ht="14.45" customHeight="1">
      <c r="B20" s="32"/>
      <c r="C20" s="33"/>
      <c r="D20" s="29" t="s">
        <v>31</v>
      </c>
      <c r="E20" s="33"/>
      <c r="F20" s="33"/>
      <c r="G20" s="33"/>
      <c r="H20" s="33"/>
      <c r="I20" s="33"/>
      <c r="J20" s="33"/>
      <c r="K20" s="33"/>
      <c r="L20" s="33"/>
      <c r="M20" s="29" t="s">
        <v>26</v>
      </c>
      <c r="N20" s="33"/>
      <c r="O20" s="180" t="str">
        <f>IF('Rekapitulace stavby'!AN19="","",'Rekapitulace stavby'!AN19)</f>
        <v/>
      </c>
      <c r="P20" s="180"/>
      <c r="Q20" s="33"/>
      <c r="R20" s="34"/>
      <c r="AZ20" s="109" t="s">
        <v>159</v>
      </c>
      <c r="BA20" s="109" t="s">
        <v>159</v>
      </c>
      <c r="BB20" s="109" t="s">
        <v>19</v>
      </c>
      <c r="BC20" s="109" t="s">
        <v>938</v>
      </c>
      <c r="BD20" s="109" t="s">
        <v>114</v>
      </c>
    </row>
    <row r="21" spans="2:56" s="1" customFormat="1" ht="18" customHeight="1">
      <c r="B21" s="32"/>
      <c r="C21" s="33"/>
      <c r="D21" s="33"/>
      <c r="E21" s="27" t="str">
        <f>IF('Rekapitulace stavby'!E20="","",'Rekapitulace stavby'!E20)</f>
        <v xml:space="preserve"> </v>
      </c>
      <c r="F21" s="33"/>
      <c r="G21" s="33"/>
      <c r="H21" s="33"/>
      <c r="I21" s="33"/>
      <c r="J21" s="33"/>
      <c r="K21" s="33"/>
      <c r="L21" s="33"/>
      <c r="M21" s="29" t="s">
        <v>27</v>
      </c>
      <c r="N21" s="33"/>
      <c r="O21" s="180" t="str">
        <f>IF('Rekapitulace stavby'!AN20="","",'Rekapitulace stavby'!AN20)</f>
        <v/>
      </c>
      <c r="P21" s="180"/>
      <c r="Q21" s="33"/>
      <c r="R21" s="34"/>
      <c r="AZ21" s="109" t="s">
        <v>484</v>
      </c>
      <c r="BA21" s="109" t="s">
        <v>484</v>
      </c>
      <c r="BB21" s="109" t="s">
        <v>19</v>
      </c>
      <c r="BC21" s="109" t="s">
        <v>243</v>
      </c>
      <c r="BD21" s="109" t="s">
        <v>114</v>
      </c>
    </row>
    <row r="22" spans="2:56" s="1" customFormat="1" ht="6.95" customHeight="1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  <c r="AZ22" s="109" t="s">
        <v>538</v>
      </c>
      <c r="BA22" s="109" t="s">
        <v>538</v>
      </c>
      <c r="BB22" s="109" t="s">
        <v>19</v>
      </c>
      <c r="BC22" s="109" t="s">
        <v>457</v>
      </c>
      <c r="BD22" s="109" t="s">
        <v>114</v>
      </c>
    </row>
    <row r="23" spans="2:56" s="1" customFormat="1" ht="14.45" customHeight="1">
      <c r="B23" s="32"/>
      <c r="C23" s="33"/>
      <c r="D23" s="29" t="s">
        <v>32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  <c r="AZ23" s="109" t="s">
        <v>869</v>
      </c>
      <c r="BA23" s="109" t="s">
        <v>869</v>
      </c>
      <c r="BB23" s="109" t="s">
        <v>19</v>
      </c>
      <c r="BC23" s="109" t="s">
        <v>80</v>
      </c>
      <c r="BD23" s="109" t="s">
        <v>114</v>
      </c>
    </row>
    <row r="24" spans="2:56" s="1" customFormat="1" ht="16.5" customHeight="1">
      <c r="B24" s="32"/>
      <c r="C24" s="33"/>
      <c r="D24" s="33"/>
      <c r="E24" s="188" t="s">
        <v>19</v>
      </c>
      <c r="F24" s="188"/>
      <c r="G24" s="188"/>
      <c r="H24" s="188"/>
      <c r="I24" s="188"/>
      <c r="J24" s="188"/>
      <c r="K24" s="188"/>
      <c r="L24" s="188"/>
      <c r="M24" s="33"/>
      <c r="N24" s="33"/>
      <c r="O24" s="33"/>
      <c r="P24" s="33"/>
      <c r="Q24" s="33"/>
      <c r="R24" s="34"/>
      <c r="AZ24" s="109" t="s">
        <v>939</v>
      </c>
      <c r="BA24" s="109" t="s">
        <v>939</v>
      </c>
      <c r="BB24" s="109" t="s">
        <v>19</v>
      </c>
      <c r="BC24" s="109" t="s">
        <v>114</v>
      </c>
      <c r="BD24" s="109" t="s">
        <v>114</v>
      </c>
    </row>
    <row r="25" spans="2:56" s="1" customFormat="1" ht="6.95" customHeigh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56" s="1" customFormat="1" ht="6.95" customHeight="1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56" s="1" customFormat="1" ht="14.45" customHeight="1">
      <c r="B27" s="32"/>
      <c r="C27" s="33"/>
      <c r="D27" s="110" t="s">
        <v>149</v>
      </c>
      <c r="E27" s="33"/>
      <c r="F27" s="33"/>
      <c r="G27" s="33"/>
      <c r="H27" s="33"/>
      <c r="I27" s="33"/>
      <c r="J27" s="33"/>
      <c r="K27" s="33"/>
      <c r="L27" s="33"/>
      <c r="M27" s="189">
        <f>N88</f>
        <v>0</v>
      </c>
      <c r="N27" s="189"/>
      <c r="O27" s="189"/>
      <c r="P27" s="189"/>
      <c r="Q27" s="33"/>
      <c r="R27" s="34"/>
    </row>
    <row r="28" spans="2:56" s="1" customFormat="1" ht="14.45" customHeight="1">
      <c r="B28" s="32"/>
      <c r="C28" s="33"/>
      <c r="D28" s="31" t="s">
        <v>151</v>
      </c>
      <c r="E28" s="33"/>
      <c r="F28" s="33"/>
      <c r="G28" s="33"/>
      <c r="H28" s="33"/>
      <c r="I28" s="33"/>
      <c r="J28" s="33"/>
      <c r="K28" s="33"/>
      <c r="L28" s="33"/>
      <c r="M28" s="189">
        <f>N94</f>
        <v>0</v>
      </c>
      <c r="N28" s="189"/>
      <c r="O28" s="189"/>
      <c r="P28" s="189"/>
      <c r="Q28" s="33"/>
      <c r="R28" s="34"/>
    </row>
    <row r="29" spans="2:56" s="1" customFormat="1" ht="6.95" customHeight="1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56" s="1" customFormat="1" ht="25.35" customHeight="1">
      <c r="B30" s="32"/>
      <c r="C30" s="33"/>
      <c r="D30" s="111" t="s">
        <v>35</v>
      </c>
      <c r="E30" s="33"/>
      <c r="F30" s="33"/>
      <c r="G30" s="33"/>
      <c r="H30" s="33"/>
      <c r="I30" s="33"/>
      <c r="J30" s="33"/>
      <c r="K30" s="33"/>
      <c r="L30" s="33"/>
      <c r="M30" s="228">
        <f>ROUND(M27+M28,2)</f>
        <v>0</v>
      </c>
      <c r="N30" s="225"/>
      <c r="O30" s="225"/>
      <c r="P30" s="225"/>
      <c r="Q30" s="33"/>
      <c r="R30" s="34"/>
    </row>
    <row r="31" spans="2:56" s="1" customFormat="1" ht="6.95" customHeight="1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56" s="1" customFormat="1" ht="14.45" customHeight="1">
      <c r="B32" s="32"/>
      <c r="C32" s="33"/>
      <c r="D32" s="39" t="s">
        <v>36</v>
      </c>
      <c r="E32" s="39" t="s">
        <v>37</v>
      </c>
      <c r="F32" s="40">
        <v>0.21</v>
      </c>
      <c r="G32" s="112" t="s">
        <v>38</v>
      </c>
      <c r="H32" s="229">
        <f>ROUND((SUM(BE94:BE95)+SUM(BE113:BE377)), 2)</f>
        <v>0</v>
      </c>
      <c r="I32" s="225"/>
      <c r="J32" s="225"/>
      <c r="K32" s="33"/>
      <c r="L32" s="33"/>
      <c r="M32" s="229">
        <f>ROUND(ROUND((SUM(BE94:BE95)+SUM(BE113:BE377)), 2)*F32, 2)</f>
        <v>0</v>
      </c>
      <c r="N32" s="225"/>
      <c r="O32" s="225"/>
      <c r="P32" s="225"/>
      <c r="Q32" s="33"/>
      <c r="R32" s="34"/>
    </row>
    <row r="33" spans="2:18" s="1" customFormat="1" ht="14.45" customHeight="1">
      <c r="B33" s="32"/>
      <c r="C33" s="33"/>
      <c r="D33" s="33"/>
      <c r="E33" s="39" t="s">
        <v>39</v>
      </c>
      <c r="F33" s="40">
        <v>0.15</v>
      </c>
      <c r="G33" s="112" t="s">
        <v>38</v>
      </c>
      <c r="H33" s="229">
        <f>ROUND((SUM(BF94:BF95)+SUM(BF113:BF377)), 2)</f>
        <v>0</v>
      </c>
      <c r="I33" s="225"/>
      <c r="J33" s="225"/>
      <c r="K33" s="33"/>
      <c r="L33" s="33"/>
      <c r="M33" s="229">
        <f>ROUND(ROUND((SUM(BF94:BF95)+SUM(BF113:BF377)), 2)*F33, 2)</f>
        <v>0</v>
      </c>
      <c r="N33" s="225"/>
      <c r="O33" s="225"/>
      <c r="P33" s="225"/>
      <c r="Q33" s="33"/>
      <c r="R33" s="34"/>
    </row>
    <row r="34" spans="2:18" s="1" customFormat="1" ht="14.45" hidden="1" customHeight="1">
      <c r="B34" s="32"/>
      <c r="C34" s="33"/>
      <c r="D34" s="33"/>
      <c r="E34" s="39" t="s">
        <v>40</v>
      </c>
      <c r="F34" s="40">
        <v>0.21</v>
      </c>
      <c r="G34" s="112" t="s">
        <v>38</v>
      </c>
      <c r="H34" s="229">
        <f>ROUND((SUM(BG94:BG95)+SUM(BG113:BG377)), 2)</f>
        <v>0</v>
      </c>
      <c r="I34" s="225"/>
      <c r="J34" s="225"/>
      <c r="K34" s="33"/>
      <c r="L34" s="33"/>
      <c r="M34" s="229">
        <v>0</v>
      </c>
      <c r="N34" s="225"/>
      <c r="O34" s="225"/>
      <c r="P34" s="225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41</v>
      </c>
      <c r="F35" s="40">
        <v>0.15</v>
      </c>
      <c r="G35" s="112" t="s">
        <v>38</v>
      </c>
      <c r="H35" s="229">
        <f>ROUND((SUM(BH94:BH95)+SUM(BH113:BH377)), 2)</f>
        <v>0</v>
      </c>
      <c r="I35" s="225"/>
      <c r="J35" s="225"/>
      <c r="K35" s="33"/>
      <c r="L35" s="33"/>
      <c r="M35" s="229">
        <v>0</v>
      </c>
      <c r="N35" s="225"/>
      <c r="O35" s="225"/>
      <c r="P35" s="225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42</v>
      </c>
      <c r="F36" s="40">
        <v>0</v>
      </c>
      <c r="G36" s="112" t="s">
        <v>38</v>
      </c>
      <c r="H36" s="229">
        <f>ROUND((SUM(BI94:BI95)+SUM(BI113:BI377)), 2)</f>
        <v>0</v>
      </c>
      <c r="I36" s="225"/>
      <c r="J36" s="225"/>
      <c r="K36" s="33"/>
      <c r="L36" s="33"/>
      <c r="M36" s="229">
        <v>0</v>
      </c>
      <c r="N36" s="225"/>
      <c r="O36" s="225"/>
      <c r="P36" s="225"/>
      <c r="Q36" s="33"/>
      <c r="R36" s="34"/>
    </row>
    <row r="37" spans="2:18" s="1" customFormat="1" ht="6.95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>
      <c r="B38" s="32"/>
      <c r="C38" s="107"/>
      <c r="D38" s="113" t="s">
        <v>43</v>
      </c>
      <c r="E38" s="76"/>
      <c r="F38" s="76"/>
      <c r="G38" s="114" t="s">
        <v>44</v>
      </c>
      <c r="H38" s="115" t="s">
        <v>45</v>
      </c>
      <c r="I38" s="76"/>
      <c r="J38" s="76"/>
      <c r="K38" s="76"/>
      <c r="L38" s="230">
        <f>SUM(M30:M36)</f>
        <v>0</v>
      </c>
      <c r="M38" s="230"/>
      <c r="N38" s="230"/>
      <c r="O38" s="230"/>
      <c r="P38" s="231"/>
      <c r="Q38" s="107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ht="13.5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4"/>
    </row>
    <row r="42" spans="2:18" ht="13.5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 ht="13.5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 ht="13.5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 ht="13.5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 ht="13.5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 ht="13.5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 ht="13.5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 ht="13.5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>
      <c r="B50" s="32"/>
      <c r="C50" s="33"/>
      <c r="D50" s="47" t="s">
        <v>46</v>
      </c>
      <c r="E50" s="48"/>
      <c r="F50" s="48"/>
      <c r="G50" s="48"/>
      <c r="H50" s="49"/>
      <c r="I50" s="33"/>
      <c r="J50" s="47" t="s">
        <v>47</v>
      </c>
      <c r="K50" s="48"/>
      <c r="L50" s="48"/>
      <c r="M50" s="48"/>
      <c r="N50" s="48"/>
      <c r="O50" s="48"/>
      <c r="P50" s="49"/>
      <c r="Q50" s="33"/>
      <c r="R50" s="34"/>
    </row>
    <row r="51" spans="2:18" ht="13.5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 ht="13.5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 ht="13.5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 ht="13.5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 ht="13.5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 ht="13.5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 ht="13.5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 ht="13.5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>
      <c r="B59" s="32"/>
      <c r="C59" s="33"/>
      <c r="D59" s="52" t="s">
        <v>48</v>
      </c>
      <c r="E59" s="53"/>
      <c r="F59" s="53"/>
      <c r="G59" s="54" t="s">
        <v>49</v>
      </c>
      <c r="H59" s="55"/>
      <c r="I59" s="33"/>
      <c r="J59" s="52" t="s">
        <v>48</v>
      </c>
      <c r="K59" s="53"/>
      <c r="L59" s="53"/>
      <c r="M59" s="53"/>
      <c r="N59" s="54" t="s">
        <v>49</v>
      </c>
      <c r="O59" s="53"/>
      <c r="P59" s="55"/>
      <c r="Q59" s="33"/>
      <c r="R59" s="34"/>
    </row>
    <row r="60" spans="2:18" ht="13.5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>
      <c r="B61" s="32"/>
      <c r="C61" s="33"/>
      <c r="D61" s="47" t="s">
        <v>50</v>
      </c>
      <c r="E61" s="48"/>
      <c r="F61" s="48"/>
      <c r="G61" s="48"/>
      <c r="H61" s="49"/>
      <c r="I61" s="33"/>
      <c r="J61" s="47" t="s">
        <v>51</v>
      </c>
      <c r="K61" s="48"/>
      <c r="L61" s="48"/>
      <c r="M61" s="48"/>
      <c r="N61" s="48"/>
      <c r="O61" s="48"/>
      <c r="P61" s="49"/>
      <c r="Q61" s="33"/>
      <c r="R61" s="34"/>
    </row>
    <row r="62" spans="2:18" ht="13.5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 ht="13.5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 ht="13.5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21" ht="13.5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21" ht="13.5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21" ht="13.5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21" ht="13.5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21" ht="13.5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21" s="1" customFormat="1">
      <c r="B70" s="32"/>
      <c r="C70" s="33"/>
      <c r="D70" s="52" t="s">
        <v>48</v>
      </c>
      <c r="E70" s="53"/>
      <c r="F70" s="53"/>
      <c r="G70" s="54" t="s">
        <v>49</v>
      </c>
      <c r="H70" s="55"/>
      <c r="I70" s="33"/>
      <c r="J70" s="52" t="s">
        <v>48</v>
      </c>
      <c r="K70" s="53"/>
      <c r="L70" s="53"/>
      <c r="M70" s="53"/>
      <c r="N70" s="54" t="s">
        <v>49</v>
      </c>
      <c r="O70" s="53"/>
      <c r="P70" s="55"/>
      <c r="Q70" s="33"/>
      <c r="R70" s="34"/>
    </row>
    <row r="71" spans="2:21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5" customHeight="1">
      <c r="B75" s="116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8"/>
    </row>
    <row r="76" spans="2:21" s="1" customFormat="1" ht="36.950000000000003" customHeight="1">
      <c r="B76" s="32"/>
      <c r="C76" s="178" t="s">
        <v>161</v>
      </c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34"/>
      <c r="T76" s="119"/>
      <c r="U76" s="119"/>
    </row>
    <row r="77" spans="2:21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19"/>
      <c r="U77" s="119"/>
    </row>
    <row r="78" spans="2:21" s="1" customFormat="1" ht="30" customHeight="1">
      <c r="B78" s="32"/>
      <c r="C78" s="29" t="s">
        <v>16</v>
      </c>
      <c r="D78" s="33"/>
      <c r="E78" s="33"/>
      <c r="F78" s="223" t="str">
        <f>F6</f>
        <v>Pardubice - Černá za Bory malá okružní křižovatka silnic II/322 a III/2983</v>
      </c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33"/>
      <c r="R78" s="34"/>
      <c r="T78" s="119"/>
      <c r="U78" s="119"/>
    </row>
    <row r="79" spans="2:21" s="1" customFormat="1" ht="36.950000000000003" customHeight="1">
      <c r="B79" s="32"/>
      <c r="C79" s="66" t="s">
        <v>123</v>
      </c>
      <c r="D79" s="33"/>
      <c r="E79" s="33"/>
      <c r="F79" s="208" t="str">
        <f>F7</f>
        <v>SO 102 - Zálivy BUS, chodníky a sjezdy</v>
      </c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33"/>
      <c r="R79" s="34"/>
      <c r="T79" s="119"/>
      <c r="U79" s="119"/>
    </row>
    <row r="80" spans="2:21" s="1" customFormat="1" ht="6.95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  <c r="T80" s="119"/>
      <c r="U80" s="119"/>
    </row>
    <row r="81" spans="2:47" s="1" customFormat="1" ht="18" customHeight="1">
      <c r="B81" s="32"/>
      <c r="C81" s="29" t="s">
        <v>21</v>
      </c>
      <c r="D81" s="33"/>
      <c r="E81" s="33"/>
      <c r="F81" s="27" t="str">
        <f>F9</f>
        <v xml:space="preserve"> </v>
      </c>
      <c r="G81" s="33"/>
      <c r="H81" s="33"/>
      <c r="I81" s="33"/>
      <c r="J81" s="33"/>
      <c r="K81" s="29" t="s">
        <v>23</v>
      </c>
      <c r="L81" s="33"/>
      <c r="M81" s="226" t="str">
        <f>IF(O9="","",O9)</f>
        <v>19. 11. 2018</v>
      </c>
      <c r="N81" s="226"/>
      <c r="O81" s="226"/>
      <c r="P81" s="226"/>
      <c r="Q81" s="33"/>
      <c r="R81" s="34"/>
      <c r="T81" s="119"/>
      <c r="U81" s="119"/>
    </row>
    <row r="82" spans="2:47" s="1" customFormat="1" ht="6.95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  <c r="T82" s="119"/>
      <c r="U82" s="119"/>
    </row>
    <row r="83" spans="2:47" s="1" customFormat="1">
      <c r="B83" s="32"/>
      <c r="C83" s="29" t="s">
        <v>25</v>
      </c>
      <c r="D83" s="33"/>
      <c r="E83" s="33"/>
      <c r="F83" s="27" t="str">
        <f>E12</f>
        <v xml:space="preserve"> </v>
      </c>
      <c r="G83" s="33"/>
      <c r="H83" s="33"/>
      <c r="I83" s="33"/>
      <c r="J83" s="33"/>
      <c r="K83" s="29" t="s">
        <v>29</v>
      </c>
      <c r="L83" s="33"/>
      <c r="M83" s="180" t="str">
        <f>E18</f>
        <v xml:space="preserve"> </v>
      </c>
      <c r="N83" s="180"/>
      <c r="O83" s="180"/>
      <c r="P83" s="180"/>
      <c r="Q83" s="180"/>
      <c r="R83" s="34"/>
      <c r="T83" s="119"/>
      <c r="U83" s="119"/>
    </row>
    <row r="84" spans="2:47" s="1" customFormat="1" ht="14.45" customHeight="1">
      <c r="B84" s="32"/>
      <c r="C84" s="29" t="s">
        <v>28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31</v>
      </c>
      <c r="L84" s="33"/>
      <c r="M84" s="180" t="str">
        <f>E21</f>
        <v xml:space="preserve"> </v>
      </c>
      <c r="N84" s="180"/>
      <c r="O84" s="180"/>
      <c r="P84" s="180"/>
      <c r="Q84" s="180"/>
      <c r="R84" s="34"/>
      <c r="T84" s="119"/>
      <c r="U84" s="119"/>
    </row>
    <row r="85" spans="2:47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  <c r="T85" s="119"/>
      <c r="U85" s="119"/>
    </row>
    <row r="86" spans="2:47" s="1" customFormat="1" ht="29.25" customHeight="1">
      <c r="B86" s="32"/>
      <c r="C86" s="232" t="s">
        <v>162</v>
      </c>
      <c r="D86" s="233"/>
      <c r="E86" s="233"/>
      <c r="F86" s="233"/>
      <c r="G86" s="233"/>
      <c r="H86" s="107"/>
      <c r="I86" s="107"/>
      <c r="J86" s="107"/>
      <c r="K86" s="107"/>
      <c r="L86" s="107"/>
      <c r="M86" s="107"/>
      <c r="N86" s="232" t="s">
        <v>163</v>
      </c>
      <c r="O86" s="233"/>
      <c r="P86" s="233"/>
      <c r="Q86" s="233"/>
      <c r="R86" s="34"/>
      <c r="T86" s="119"/>
      <c r="U86" s="119"/>
    </row>
    <row r="87" spans="2:47" s="1" customFormat="1" ht="10.3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  <c r="T87" s="119"/>
      <c r="U87" s="119"/>
    </row>
    <row r="88" spans="2:47" s="1" customFormat="1" ht="29.25" customHeight="1">
      <c r="B88" s="32"/>
      <c r="C88" s="120" t="s">
        <v>164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187">
        <f>N113</f>
        <v>0</v>
      </c>
      <c r="O88" s="234"/>
      <c r="P88" s="234"/>
      <c r="Q88" s="234"/>
      <c r="R88" s="34"/>
      <c r="T88" s="119"/>
      <c r="U88" s="119"/>
      <c r="AU88" s="19" t="s">
        <v>115</v>
      </c>
    </row>
    <row r="89" spans="2:47" s="6" customFormat="1" ht="24.95" customHeight="1">
      <c r="B89" s="121"/>
      <c r="C89" s="122"/>
      <c r="D89" s="123" t="s">
        <v>165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35">
        <f>N114</f>
        <v>0</v>
      </c>
      <c r="O89" s="236"/>
      <c r="P89" s="236"/>
      <c r="Q89" s="236"/>
      <c r="R89" s="124"/>
      <c r="T89" s="125"/>
      <c r="U89" s="125"/>
    </row>
    <row r="90" spans="2:47" s="6" customFormat="1" ht="24.95" customHeight="1">
      <c r="B90" s="121"/>
      <c r="C90" s="122"/>
      <c r="D90" s="123" t="s">
        <v>565</v>
      </c>
      <c r="E90" s="122"/>
      <c r="F90" s="122"/>
      <c r="G90" s="122"/>
      <c r="H90" s="122"/>
      <c r="I90" s="122"/>
      <c r="J90" s="122"/>
      <c r="K90" s="122"/>
      <c r="L90" s="122"/>
      <c r="M90" s="122"/>
      <c r="N90" s="235">
        <f>N202</f>
        <v>0</v>
      </c>
      <c r="O90" s="236"/>
      <c r="P90" s="236"/>
      <c r="Q90" s="236"/>
      <c r="R90" s="124"/>
      <c r="T90" s="125"/>
      <c r="U90" s="125"/>
    </row>
    <row r="91" spans="2:47" s="6" customFormat="1" ht="24.95" customHeight="1">
      <c r="B91" s="121"/>
      <c r="C91" s="122"/>
      <c r="D91" s="123" t="s">
        <v>168</v>
      </c>
      <c r="E91" s="122"/>
      <c r="F91" s="122"/>
      <c r="G91" s="122"/>
      <c r="H91" s="122"/>
      <c r="I91" s="122"/>
      <c r="J91" s="122"/>
      <c r="K91" s="122"/>
      <c r="L91" s="122"/>
      <c r="M91" s="122"/>
      <c r="N91" s="235">
        <f>N325</f>
        <v>0</v>
      </c>
      <c r="O91" s="236"/>
      <c r="P91" s="236"/>
      <c r="Q91" s="236"/>
      <c r="R91" s="124"/>
      <c r="T91" s="125"/>
      <c r="U91" s="125"/>
    </row>
    <row r="92" spans="2:47" s="6" customFormat="1" ht="24.95" customHeight="1">
      <c r="B92" s="121"/>
      <c r="C92" s="122"/>
      <c r="D92" s="123" t="s">
        <v>170</v>
      </c>
      <c r="E92" s="122"/>
      <c r="F92" s="122"/>
      <c r="G92" s="122"/>
      <c r="H92" s="122"/>
      <c r="I92" s="122"/>
      <c r="J92" s="122"/>
      <c r="K92" s="122"/>
      <c r="L92" s="122"/>
      <c r="M92" s="122"/>
      <c r="N92" s="235">
        <f>N372</f>
        <v>0</v>
      </c>
      <c r="O92" s="236"/>
      <c r="P92" s="236"/>
      <c r="Q92" s="236"/>
      <c r="R92" s="124"/>
      <c r="T92" s="125"/>
      <c r="U92" s="125"/>
    </row>
    <row r="93" spans="2:47" s="1" customFormat="1" ht="21.75" customHeight="1"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4"/>
      <c r="T93" s="119"/>
      <c r="U93" s="119"/>
    </row>
    <row r="94" spans="2:47" s="1" customFormat="1" ht="29.25" customHeight="1">
      <c r="B94" s="32"/>
      <c r="C94" s="120" t="s">
        <v>171</v>
      </c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234">
        <v>0</v>
      </c>
      <c r="O94" s="237"/>
      <c r="P94" s="237"/>
      <c r="Q94" s="237"/>
      <c r="R94" s="34"/>
      <c r="T94" s="126"/>
      <c r="U94" s="127" t="s">
        <v>36</v>
      </c>
    </row>
    <row r="95" spans="2:47" s="1" customFormat="1" ht="18" customHeight="1"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4"/>
      <c r="T95" s="119"/>
      <c r="U95" s="119"/>
    </row>
    <row r="96" spans="2:47" s="1" customFormat="1" ht="29.25" customHeight="1">
      <c r="B96" s="32"/>
      <c r="C96" s="106" t="s">
        <v>106</v>
      </c>
      <c r="D96" s="107"/>
      <c r="E96" s="107"/>
      <c r="F96" s="107"/>
      <c r="G96" s="107"/>
      <c r="H96" s="107"/>
      <c r="I96" s="107"/>
      <c r="J96" s="107"/>
      <c r="K96" s="107"/>
      <c r="L96" s="210">
        <f>ROUND(SUM(N88+N94),2)</f>
        <v>0</v>
      </c>
      <c r="M96" s="210"/>
      <c r="N96" s="210"/>
      <c r="O96" s="210"/>
      <c r="P96" s="210"/>
      <c r="Q96" s="210"/>
      <c r="R96" s="34"/>
      <c r="T96" s="119"/>
      <c r="U96" s="119"/>
    </row>
    <row r="97" spans="2:27" s="1" customFormat="1" ht="6.95" customHeight="1"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8"/>
      <c r="T97" s="119"/>
      <c r="U97" s="119"/>
    </row>
    <row r="101" spans="2:27" s="1" customFormat="1" ht="6.95" customHeight="1"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1"/>
    </row>
    <row r="102" spans="2:27" s="1" customFormat="1" ht="36.950000000000003" customHeight="1">
      <c r="B102" s="32"/>
      <c r="C102" s="178" t="s">
        <v>172</v>
      </c>
      <c r="D102" s="225"/>
      <c r="E102" s="225"/>
      <c r="F102" s="225"/>
      <c r="G102" s="225"/>
      <c r="H102" s="225"/>
      <c r="I102" s="225"/>
      <c r="J102" s="225"/>
      <c r="K102" s="225"/>
      <c r="L102" s="225"/>
      <c r="M102" s="225"/>
      <c r="N102" s="225"/>
      <c r="O102" s="225"/>
      <c r="P102" s="225"/>
      <c r="Q102" s="225"/>
      <c r="R102" s="34"/>
    </row>
    <row r="103" spans="2:27" s="1" customFormat="1" ht="6.95" customHeight="1"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4"/>
    </row>
    <row r="104" spans="2:27" s="1" customFormat="1" ht="30" customHeight="1">
      <c r="B104" s="32"/>
      <c r="C104" s="29" t="s">
        <v>16</v>
      </c>
      <c r="D104" s="33"/>
      <c r="E104" s="33"/>
      <c r="F104" s="223" t="str">
        <f>F6</f>
        <v>Pardubice - Černá za Bory malá okružní křižovatka silnic II/322 a III/2983</v>
      </c>
      <c r="G104" s="224"/>
      <c r="H104" s="224"/>
      <c r="I104" s="224"/>
      <c r="J104" s="224"/>
      <c r="K104" s="224"/>
      <c r="L104" s="224"/>
      <c r="M104" s="224"/>
      <c r="N104" s="224"/>
      <c r="O104" s="224"/>
      <c r="P104" s="224"/>
      <c r="Q104" s="33"/>
      <c r="R104" s="34"/>
    </row>
    <row r="105" spans="2:27" s="1" customFormat="1" ht="36.950000000000003" customHeight="1">
      <c r="B105" s="32"/>
      <c r="C105" s="66" t="s">
        <v>123</v>
      </c>
      <c r="D105" s="33"/>
      <c r="E105" s="33"/>
      <c r="F105" s="208" t="str">
        <f>F7</f>
        <v>SO 102 - Zálivy BUS, chodníky a sjezdy</v>
      </c>
      <c r="G105" s="225"/>
      <c r="H105" s="225"/>
      <c r="I105" s="225"/>
      <c r="J105" s="225"/>
      <c r="K105" s="225"/>
      <c r="L105" s="225"/>
      <c r="M105" s="225"/>
      <c r="N105" s="225"/>
      <c r="O105" s="225"/>
      <c r="P105" s="225"/>
      <c r="Q105" s="33"/>
      <c r="R105" s="34"/>
    </row>
    <row r="106" spans="2:27" s="1" customFormat="1" ht="6.95" customHeight="1"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4"/>
    </row>
    <row r="107" spans="2:27" s="1" customFormat="1" ht="18" customHeight="1">
      <c r="B107" s="32"/>
      <c r="C107" s="29" t="s">
        <v>21</v>
      </c>
      <c r="D107" s="33"/>
      <c r="E107" s="33"/>
      <c r="F107" s="27" t="str">
        <f>F9</f>
        <v xml:space="preserve"> </v>
      </c>
      <c r="G107" s="33"/>
      <c r="H107" s="33"/>
      <c r="I107" s="33"/>
      <c r="J107" s="33"/>
      <c r="K107" s="29" t="s">
        <v>23</v>
      </c>
      <c r="L107" s="33"/>
      <c r="M107" s="226" t="str">
        <f>IF(O9="","",O9)</f>
        <v>19. 11. 2018</v>
      </c>
      <c r="N107" s="226"/>
      <c r="O107" s="226"/>
      <c r="P107" s="226"/>
      <c r="Q107" s="33"/>
      <c r="R107" s="34"/>
    </row>
    <row r="108" spans="2:27" s="1" customFormat="1" ht="6.95" customHeight="1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4"/>
    </row>
    <row r="109" spans="2:27" s="1" customFormat="1">
      <c r="B109" s="32"/>
      <c r="C109" s="29" t="s">
        <v>25</v>
      </c>
      <c r="D109" s="33"/>
      <c r="E109" s="33"/>
      <c r="F109" s="27" t="str">
        <f>E12</f>
        <v xml:space="preserve"> </v>
      </c>
      <c r="G109" s="33"/>
      <c r="H109" s="33"/>
      <c r="I109" s="33"/>
      <c r="J109" s="33"/>
      <c r="K109" s="29" t="s">
        <v>29</v>
      </c>
      <c r="L109" s="33"/>
      <c r="M109" s="180" t="str">
        <f>E18</f>
        <v xml:space="preserve"> </v>
      </c>
      <c r="N109" s="180"/>
      <c r="O109" s="180"/>
      <c r="P109" s="180"/>
      <c r="Q109" s="180"/>
      <c r="R109" s="34"/>
    </row>
    <row r="110" spans="2:27" s="1" customFormat="1" ht="14.45" customHeight="1">
      <c r="B110" s="32"/>
      <c r="C110" s="29" t="s">
        <v>28</v>
      </c>
      <c r="D110" s="33"/>
      <c r="E110" s="33"/>
      <c r="F110" s="27" t="str">
        <f>IF(E15="","",E15)</f>
        <v xml:space="preserve"> </v>
      </c>
      <c r="G110" s="33"/>
      <c r="H110" s="33"/>
      <c r="I110" s="33"/>
      <c r="J110" s="33"/>
      <c r="K110" s="29" t="s">
        <v>31</v>
      </c>
      <c r="L110" s="33"/>
      <c r="M110" s="180" t="str">
        <f>E21</f>
        <v xml:space="preserve"> </v>
      </c>
      <c r="N110" s="180"/>
      <c r="O110" s="180"/>
      <c r="P110" s="180"/>
      <c r="Q110" s="180"/>
      <c r="R110" s="34"/>
    </row>
    <row r="111" spans="2:27" s="1" customFormat="1" ht="10.35" customHeight="1"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4"/>
    </row>
    <row r="112" spans="2:27" s="7" customFormat="1" ht="29.25" customHeight="1">
      <c r="B112" s="128"/>
      <c r="C112" s="129" t="s">
        <v>173</v>
      </c>
      <c r="D112" s="130" t="s">
        <v>174</v>
      </c>
      <c r="E112" s="130" t="s">
        <v>54</v>
      </c>
      <c r="F112" s="238" t="s">
        <v>175</v>
      </c>
      <c r="G112" s="238"/>
      <c r="H112" s="238"/>
      <c r="I112" s="238"/>
      <c r="J112" s="130" t="s">
        <v>176</v>
      </c>
      <c r="K112" s="130" t="s">
        <v>177</v>
      </c>
      <c r="L112" s="238" t="s">
        <v>178</v>
      </c>
      <c r="M112" s="238"/>
      <c r="N112" s="238" t="s">
        <v>163</v>
      </c>
      <c r="O112" s="238"/>
      <c r="P112" s="238"/>
      <c r="Q112" s="239"/>
      <c r="R112" s="131"/>
      <c r="T112" s="77" t="s">
        <v>179</v>
      </c>
      <c r="U112" s="78" t="s">
        <v>36</v>
      </c>
      <c r="V112" s="78" t="s">
        <v>180</v>
      </c>
      <c r="W112" s="78" t="s">
        <v>181</v>
      </c>
      <c r="X112" s="78" t="s">
        <v>182</v>
      </c>
      <c r="Y112" s="78" t="s">
        <v>183</v>
      </c>
      <c r="Z112" s="78" t="s">
        <v>184</v>
      </c>
      <c r="AA112" s="79" t="s">
        <v>185</v>
      </c>
    </row>
    <row r="113" spans="2:65" s="1" customFormat="1" ht="29.25" customHeight="1">
      <c r="B113" s="32"/>
      <c r="C113" s="81" t="s">
        <v>149</v>
      </c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240">
        <f>BK113</f>
        <v>0</v>
      </c>
      <c r="O113" s="241"/>
      <c r="P113" s="241"/>
      <c r="Q113" s="241"/>
      <c r="R113" s="34"/>
      <c r="T113" s="80"/>
      <c r="U113" s="48"/>
      <c r="V113" s="48"/>
      <c r="W113" s="132">
        <f>W114+W202+W325+W372</f>
        <v>0</v>
      </c>
      <c r="X113" s="48"/>
      <c r="Y113" s="132">
        <f>Y114+Y202+Y325+Y372</f>
        <v>0</v>
      </c>
      <c r="Z113" s="48"/>
      <c r="AA113" s="133">
        <f>AA114+AA202+AA325+AA372</f>
        <v>0</v>
      </c>
      <c r="AT113" s="19" t="s">
        <v>71</v>
      </c>
      <c r="AU113" s="19" t="s">
        <v>115</v>
      </c>
      <c r="BK113" s="134">
        <f>BK114+BK202+BK325+BK372</f>
        <v>0</v>
      </c>
    </row>
    <row r="114" spans="2:65" s="8" customFormat="1" ht="37.35" customHeight="1">
      <c r="B114" s="135"/>
      <c r="C114" s="136"/>
      <c r="D114" s="137" t="s">
        <v>165</v>
      </c>
      <c r="E114" s="137"/>
      <c r="F114" s="137"/>
      <c r="G114" s="137"/>
      <c r="H114" s="137"/>
      <c r="I114" s="137"/>
      <c r="J114" s="137"/>
      <c r="K114" s="137"/>
      <c r="L114" s="137"/>
      <c r="M114" s="137"/>
      <c r="N114" s="221">
        <f>BK114</f>
        <v>0</v>
      </c>
      <c r="O114" s="222"/>
      <c r="P114" s="222"/>
      <c r="Q114" s="222"/>
      <c r="R114" s="138"/>
      <c r="T114" s="139"/>
      <c r="U114" s="136"/>
      <c r="V114" s="136"/>
      <c r="W114" s="140">
        <f>SUM(W115:W201)</f>
        <v>0</v>
      </c>
      <c r="X114" s="136"/>
      <c r="Y114" s="140">
        <f>SUM(Y115:Y201)</f>
        <v>0</v>
      </c>
      <c r="Z114" s="136"/>
      <c r="AA114" s="141">
        <f>SUM(AA115:AA201)</f>
        <v>0</v>
      </c>
      <c r="AR114" s="142" t="s">
        <v>186</v>
      </c>
      <c r="AT114" s="143" t="s">
        <v>71</v>
      </c>
      <c r="AU114" s="143" t="s">
        <v>72</v>
      </c>
      <c r="AY114" s="142" t="s">
        <v>187</v>
      </c>
      <c r="BK114" s="144">
        <f>SUM(BK115:BK201)</f>
        <v>0</v>
      </c>
    </row>
    <row r="115" spans="2:65" s="1" customFormat="1" ht="25.5" customHeight="1">
      <c r="B115" s="32"/>
      <c r="C115" s="145" t="s">
        <v>80</v>
      </c>
      <c r="D115" s="145" t="s">
        <v>188</v>
      </c>
      <c r="E115" s="146" t="s">
        <v>572</v>
      </c>
      <c r="F115" s="217" t="s">
        <v>573</v>
      </c>
      <c r="G115" s="217"/>
      <c r="H115" s="217"/>
      <c r="I115" s="217"/>
      <c r="J115" s="147" t="s">
        <v>201</v>
      </c>
      <c r="K115" s="148">
        <v>299.69</v>
      </c>
      <c r="L115" s="218">
        <v>0</v>
      </c>
      <c r="M115" s="218"/>
      <c r="N115" s="218">
        <f>ROUND(L115*K115,2)</f>
        <v>0</v>
      </c>
      <c r="O115" s="218"/>
      <c r="P115" s="218"/>
      <c r="Q115" s="218"/>
      <c r="R115" s="34"/>
      <c r="T115" s="149" t="s">
        <v>19</v>
      </c>
      <c r="U115" s="41" t="s">
        <v>37</v>
      </c>
      <c r="V115" s="150">
        <v>0</v>
      </c>
      <c r="W115" s="150">
        <f>V115*K115</f>
        <v>0</v>
      </c>
      <c r="X115" s="150">
        <v>0</v>
      </c>
      <c r="Y115" s="150">
        <f>X115*K115</f>
        <v>0</v>
      </c>
      <c r="Z115" s="150">
        <v>0</v>
      </c>
      <c r="AA115" s="151">
        <f>Z115*K115</f>
        <v>0</v>
      </c>
      <c r="AR115" s="19" t="s">
        <v>186</v>
      </c>
      <c r="AT115" s="19" t="s">
        <v>188</v>
      </c>
      <c r="AU115" s="19" t="s">
        <v>80</v>
      </c>
      <c r="AY115" s="19" t="s">
        <v>187</v>
      </c>
      <c r="BE115" s="152">
        <f>IF(U115="základní",N115,0)</f>
        <v>0</v>
      </c>
      <c r="BF115" s="152">
        <f>IF(U115="snížená",N115,0)</f>
        <v>0</v>
      </c>
      <c r="BG115" s="152">
        <f>IF(U115="zákl. přenesená",N115,0)</f>
        <v>0</v>
      </c>
      <c r="BH115" s="152">
        <f>IF(U115="sníž. přenesená",N115,0)</f>
        <v>0</v>
      </c>
      <c r="BI115" s="152">
        <f>IF(U115="nulová",N115,0)</f>
        <v>0</v>
      </c>
      <c r="BJ115" s="19" t="s">
        <v>80</v>
      </c>
      <c r="BK115" s="152">
        <f>ROUND(L115*K115,2)</f>
        <v>0</v>
      </c>
      <c r="BL115" s="19" t="s">
        <v>186</v>
      </c>
      <c r="BM115" s="19" t="s">
        <v>940</v>
      </c>
    </row>
    <row r="116" spans="2:65" s="9" customFormat="1" ht="38.25" customHeight="1">
      <c r="B116" s="153"/>
      <c r="C116" s="154"/>
      <c r="D116" s="154"/>
      <c r="E116" s="155" t="s">
        <v>19</v>
      </c>
      <c r="F116" s="219" t="s">
        <v>941</v>
      </c>
      <c r="G116" s="220"/>
      <c r="H116" s="220"/>
      <c r="I116" s="220"/>
      <c r="J116" s="154"/>
      <c r="K116" s="155" t="s">
        <v>19</v>
      </c>
      <c r="L116" s="154"/>
      <c r="M116" s="154"/>
      <c r="N116" s="154"/>
      <c r="O116" s="154"/>
      <c r="P116" s="154"/>
      <c r="Q116" s="154"/>
      <c r="R116" s="156"/>
      <c r="T116" s="157"/>
      <c r="U116" s="154"/>
      <c r="V116" s="154"/>
      <c r="W116" s="154"/>
      <c r="X116" s="154"/>
      <c r="Y116" s="154"/>
      <c r="Z116" s="154"/>
      <c r="AA116" s="158"/>
      <c r="AT116" s="159" t="s">
        <v>194</v>
      </c>
      <c r="AU116" s="159" t="s">
        <v>80</v>
      </c>
      <c r="AV116" s="9" t="s">
        <v>80</v>
      </c>
      <c r="AW116" s="9" t="s">
        <v>30</v>
      </c>
      <c r="AX116" s="9" t="s">
        <v>72</v>
      </c>
      <c r="AY116" s="159" t="s">
        <v>187</v>
      </c>
    </row>
    <row r="117" spans="2:65" s="9" customFormat="1" ht="16.5" customHeight="1">
      <c r="B117" s="153"/>
      <c r="C117" s="154"/>
      <c r="D117" s="154"/>
      <c r="E117" s="155" t="s">
        <v>19</v>
      </c>
      <c r="F117" s="215" t="s">
        <v>570</v>
      </c>
      <c r="G117" s="216"/>
      <c r="H117" s="216"/>
      <c r="I117" s="216"/>
      <c r="J117" s="154"/>
      <c r="K117" s="155" t="s">
        <v>19</v>
      </c>
      <c r="L117" s="154"/>
      <c r="M117" s="154"/>
      <c r="N117" s="154"/>
      <c r="O117" s="154"/>
      <c r="P117" s="154"/>
      <c r="Q117" s="154"/>
      <c r="R117" s="156"/>
      <c r="T117" s="157"/>
      <c r="U117" s="154"/>
      <c r="V117" s="154"/>
      <c r="W117" s="154"/>
      <c r="X117" s="154"/>
      <c r="Y117" s="154"/>
      <c r="Z117" s="154"/>
      <c r="AA117" s="158"/>
      <c r="AT117" s="159" t="s">
        <v>194</v>
      </c>
      <c r="AU117" s="159" t="s">
        <v>80</v>
      </c>
      <c r="AV117" s="9" t="s">
        <v>80</v>
      </c>
      <c r="AW117" s="9" t="s">
        <v>30</v>
      </c>
      <c r="AX117" s="9" t="s">
        <v>72</v>
      </c>
      <c r="AY117" s="159" t="s">
        <v>187</v>
      </c>
    </row>
    <row r="118" spans="2:65" s="9" customFormat="1" ht="16.5" customHeight="1">
      <c r="B118" s="153"/>
      <c r="C118" s="154"/>
      <c r="D118" s="154"/>
      <c r="E118" s="155" t="s">
        <v>19</v>
      </c>
      <c r="F118" s="215" t="s">
        <v>218</v>
      </c>
      <c r="G118" s="216"/>
      <c r="H118" s="216"/>
      <c r="I118" s="216"/>
      <c r="J118" s="154"/>
      <c r="K118" s="155" t="s">
        <v>19</v>
      </c>
      <c r="L118" s="154"/>
      <c r="M118" s="154"/>
      <c r="N118" s="154"/>
      <c r="O118" s="154"/>
      <c r="P118" s="154"/>
      <c r="Q118" s="154"/>
      <c r="R118" s="156"/>
      <c r="T118" s="157"/>
      <c r="U118" s="154"/>
      <c r="V118" s="154"/>
      <c r="W118" s="154"/>
      <c r="X118" s="154"/>
      <c r="Y118" s="154"/>
      <c r="Z118" s="154"/>
      <c r="AA118" s="158"/>
      <c r="AT118" s="159" t="s">
        <v>194</v>
      </c>
      <c r="AU118" s="159" t="s">
        <v>80</v>
      </c>
      <c r="AV118" s="9" t="s">
        <v>80</v>
      </c>
      <c r="AW118" s="9" t="s">
        <v>30</v>
      </c>
      <c r="AX118" s="9" t="s">
        <v>72</v>
      </c>
      <c r="AY118" s="159" t="s">
        <v>187</v>
      </c>
    </row>
    <row r="119" spans="2:65" s="9" customFormat="1" ht="16.5" customHeight="1">
      <c r="B119" s="153"/>
      <c r="C119" s="154"/>
      <c r="D119" s="154"/>
      <c r="E119" s="155" t="s">
        <v>19</v>
      </c>
      <c r="F119" s="215" t="s">
        <v>577</v>
      </c>
      <c r="G119" s="216"/>
      <c r="H119" s="216"/>
      <c r="I119" s="216"/>
      <c r="J119" s="154"/>
      <c r="K119" s="155" t="s">
        <v>19</v>
      </c>
      <c r="L119" s="154"/>
      <c r="M119" s="154"/>
      <c r="N119" s="154"/>
      <c r="O119" s="154"/>
      <c r="P119" s="154"/>
      <c r="Q119" s="154"/>
      <c r="R119" s="156"/>
      <c r="T119" s="157"/>
      <c r="U119" s="154"/>
      <c r="V119" s="154"/>
      <c r="W119" s="154"/>
      <c r="X119" s="154"/>
      <c r="Y119" s="154"/>
      <c r="Z119" s="154"/>
      <c r="AA119" s="158"/>
      <c r="AT119" s="159" t="s">
        <v>194</v>
      </c>
      <c r="AU119" s="159" t="s">
        <v>80</v>
      </c>
      <c r="AV119" s="9" t="s">
        <v>80</v>
      </c>
      <c r="AW119" s="9" t="s">
        <v>30</v>
      </c>
      <c r="AX119" s="9" t="s">
        <v>72</v>
      </c>
      <c r="AY119" s="159" t="s">
        <v>187</v>
      </c>
    </row>
    <row r="120" spans="2:65" s="10" customFormat="1" ht="16.5" customHeight="1">
      <c r="B120" s="160"/>
      <c r="C120" s="161"/>
      <c r="D120" s="161"/>
      <c r="E120" s="162" t="s">
        <v>228</v>
      </c>
      <c r="F120" s="213" t="s">
        <v>942</v>
      </c>
      <c r="G120" s="214"/>
      <c r="H120" s="214"/>
      <c r="I120" s="214"/>
      <c r="J120" s="161"/>
      <c r="K120" s="163">
        <v>105.74</v>
      </c>
      <c r="L120" s="161"/>
      <c r="M120" s="161"/>
      <c r="N120" s="161"/>
      <c r="O120" s="161"/>
      <c r="P120" s="161"/>
      <c r="Q120" s="161"/>
      <c r="R120" s="164"/>
      <c r="T120" s="165"/>
      <c r="U120" s="161"/>
      <c r="V120" s="161"/>
      <c r="W120" s="161"/>
      <c r="X120" s="161"/>
      <c r="Y120" s="161"/>
      <c r="Z120" s="161"/>
      <c r="AA120" s="166"/>
      <c r="AT120" s="167" t="s">
        <v>194</v>
      </c>
      <c r="AU120" s="167" t="s">
        <v>80</v>
      </c>
      <c r="AV120" s="10" t="s">
        <v>114</v>
      </c>
      <c r="AW120" s="10" t="s">
        <v>30</v>
      </c>
      <c r="AX120" s="10" t="s">
        <v>72</v>
      </c>
      <c r="AY120" s="167" t="s">
        <v>187</v>
      </c>
    </row>
    <row r="121" spans="2:65" s="10" customFormat="1" ht="16.5" customHeight="1">
      <c r="B121" s="160"/>
      <c r="C121" s="161"/>
      <c r="D121" s="161"/>
      <c r="E121" s="162" t="s">
        <v>230</v>
      </c>
      <c r="F121" s="213" t="s">
        <v>943</v>
      </c>
      <c r="G121" s="214"/>
      <c r="H121" s="214"/>
      <c r="I121" s="214"/>
      <c r="J121" s="161"/>
      <c r="K121" s="163">
        <v>193.95</v>
      </c>
      <c r="L121" s="161"/>
      <c r="M121" s="161"/>
      <c r="N121" s="161"/>
      <c r="O121" s="161"/>
      <c r="P121" s="161"/>
      <c r="Q121" s="161"/>
      <c r="R121" s="164"/>
      <c r="T121" s="165"/>
      <c r="U121" s="161"/>
      <c r="V121" s="161"/>
      <c r="W121" s="161"/>
      <c r="X121" s="161"/>
      <c r="Y121" s="161"/>
      <c r="Z121" s="161"/>
      <c r="AA121" s="166"/>
      <c r="AT121" s="167" t="s">
        <v>194</v>
      </c>
      <c r="AU121" s="167" t="s">
        <v>80</v>
      </c>
      <c r="AV121" s="10" t="s">
        <v>114</v>
      </c>
      <c r="AW121" s="10" t="s">
        <v>30</v>
      </c>
      <c r="AX121" s="10" t="s">
        <v>72</v>
      </c>
      <c r="AY121" s="167" t="s">
        <v>187</v>
      </c>
    </row>
    <row r="122" spans="2:65" s="10" customFormat="1" ht="16.5" customHeight="1">
      <c r="B122" s="160"/>
      <c r="C122" s="161"/>
      <c r="D122" s="161"/>
      <c r="E122" s="162" t="s">
        <v>944</v>
      </c>
      <c r="F122" s="213" t="s">
        <v>945</v>
      </c>
      <c r="G122" s="214"/>
      <c r="H122" s="214"/>
      <c r="I122" s="214"/>
      <c r="J122" s="161"/>
      <c r="K122" s="163">
        <v>299.69</v>
      </c>
      <c r="L122" s="161"/>
      <c r="M122" s="161"/>
      <c r="N122" s="161"/>
      <c r="O122" s="161"/>
      <c r="P122" s="161"/>
      <c r="Q122" s="161"/>
      <c r="R122" s="164"/>
      <c r="T122" s="165"/>
      <c r="U122" s="161"/>
      <c r="V122" s="161"/>
      <c r="W122" s="161"/>
      <c r="X122" s="161"/>
      <c r="Y122" s="161"/>
      <c r="Z122" s="161"/>
      <c r="AA122" s="166"/>
      <c r="AT122" s="167" t="s">
        <v>194</v>
      </c>
      <c r="AU122" s="167" t="s">
        <v>80</v>
      </c>
      <c r="AV122" s="10" t="s">
        <v>114</v>
      </c>
      <c r="AW122" s="10" t="s">
        <v>30</v>
      </c>
      <c r="AX122" s="10" t="s">
        <v>80</v>
      </c>
      <c r="AY122" s="167" t="s">
        <v>187</v>
      </c>
    </row>
    <row r="123" spans="2:65" s="1" customFormat="1" ht="25.5" customHeight="1">
      <c r="B123" s="32"/>
      <c r="C123" s="145" t="s">
        <v>114</v>
      </c>
      <c r="D123" s="145" t="s">
        <v>188</v>
      </c>
      <c r="E123" s="146" t="s">
        <v>946</v>
      </c>
      <c r="F123" s="217" t="s">
        <v>947</v>
      </c>
      <c r="G123" s="217"/>
      <c r="H123" s="217"/>
      <c r="I123" s="217"/>
      <c r="J123" s="147" t="s">
        <v>201</v>
      </c>
      <c r="K123" s="148">
        <v>715.4</v>
      </c>
      <c r="L123" s="218">
        <v>0</v>
      </c>
      <c r="M123" s="218"/>
      <c r="N123" s="218">
        <f>ROUND(L123*K123,2)</f>
        <v>0</v>
      </c>
      <c r="O123" s="218"/>
      <c r="P123" s="218"/>
      <c r="Q123" s="218"/>
      <c r="R123" s="34"/>
      <c r="T123" s="149" t="s">
        <v>19</v>
      </c>
      <c r="U123" s="41" t="s">
        <v>37</v>
      </c>
      <c r="V123" s="150">
        <v>0</v>
      </c>
      <c r="W123" s="150">
        <f>V123*K123</f>
        <v>0</v>
      </c>
      <c r="X123" s="150">
        <v>0</v>
      </c>
      <c r="Y123" s="150">
        <f>X123*K123</f>
        <v>0</v>
      </c>
      <c r="Z123" s="150">
        <v>0</v>
      </c>
      <c r="AA123" s="151">
        <f>Z123*K123</f>
        <v>0</v>
      </c>
      <c r="AR123" s="19" t="s">
        <v>186</v>
      </c>
      <c r="AT123" s="19" t="s">
        <v>188</v>
      </c>
      <c r="AU123" s="19" t="s">
        <v>80</v>
      </c>
      <c r="AY123" s="19" t="s">
        <v>187</v>
      </c>
      <c r="BE123" s="152">
        <f>IF(U123="základní",N123,0)</f>
        <v>0</v>
      </c>
      <c r="BF123" s="152">
        <f>IF(U123="snížená",N123,0)</f>
        <v>0</v>
      </c>
      <c r="BG123" s="152">
        <f>IF(U123="zákl. přenesená",N123,0)</f>
        <v>0</v>
      </c>
      <c r="BH123" s="152">
        <f>IF(U123="sníž. přenesená",N123,0)</f>
        <v>0</v>
      </c>
      <c r="BI123" s="152">
        <f>IF(U123="nulová",N123,0)</f>
        <v>0</v>
      </c>
      <c r="BJ123" s="19" t="s">
        <v>80</v>
      </c>
      <c r="BK123" s="152">
        <f>ROUND(L123*K123,2)</f>
        <v>0</v>
      </c>
      <c r="BL123" s="19" t="s">
        <v>186</v>
      </c>
      <c r="BM123" s="19" t="s">
        <v>948</v>
      </c>
    </row>
    <row r="124" spans="2:65" s="9" customFormat="1" ht="25.5" customHeight="1">
      <c r="B124" s="153"/>
      <c r="C124" s="154"/>
      <c r="D124" s="154"/>
      <c r="E124" s="155" t="s">
        <v>19</v>
      </c>
      <c r="F124" s="219" t="s">
        <v>949</v>
      </c>
      <c r="G124" s="220"/>
      <c r="H124" s="220"/>
      <c r="I124" s="220"/>
      <c r="J124" s="154"/>
      <c r="K124" s="155" t="s">
        <v>19</v>
      </c>
      <c r="L124" s="154"/>
      <c r="M124" s="154"/>
      <c r="N124" s="154"/>
      <c r="O124" s="154"/>
      <c r="P124" s="154"/>
      <c r="Q124" s="154"/>
      <c r="R124" s="156"/>
      <c r="T124" s="157"/>
      <c r="U124" s="154"/>
      <c r="V124" s="154"/>
      <c r="W124" s="154"/>
      <c r="X124" s="154"/>
      <c r="Y124" s="154"/>
      <c r="Z124" s="154"/>
      <c r="AA124" s="158"/>
      <c r="AT124" s="159" t="s">
        <v>194</v>
      </c>
      <c r="AU124" s="159" t="s">
        <v>80</v>
      </c>
      <c r="AV124" s="9" t="s">
        <v>80</v>
      </c>
      <c r="AW124" s="9" t="s">
        <v>30</v>
      </c>
      <c r="AX124" s="9" t="s">
        <v>72</v>
      </c>
      <c r="AY124" s="159" t="s">
        <v>187</v>
      </c>
    </row>
    <row r="125" spans="2:65" s="9" customFormat="1" ht="16.5" customHeight="1">
      <c r="B125" s="153"/>
      <c r="C125" s="154"/>
      <c r="D125" s="154"/>
      <c r="E125" s="155" t="s">
        <v>19</v>
      </c>
      <c r="F125" s="215" t="s">
        <v>570</v>
      </c>
      <c r="G125" s="216"/>
      <c r="H125" s="216"/>
      <c r="I125" s="216"/>
      <c r="J125" s="154"/>
      <c r="K125" s="155" t="s">
        <v>19</v>
      </c>
      <c r="L125" s="154"/>
      <c r="M125" s="154"/>
      <c r="N125" s="154"/>
      <c r="O125" s="154"/>
      <c r="P125" s="154"/>
      <c r="Q125" s="154"/>
      <c r="R125" s="156"/>
      <c r="T125" s="157"/>
      <c r="U125" s="154"/>
      <c r="V125" s="154"/>
      <c r="W125" s="154"/>
      <c r="X125" s="154"/>
      <c r="Y125" s="154"/>
      <c r="Z125" s="154"/>
      <c r="AA125" s="158"/>
      <c r="AT125" s="159" t="s">
        <v>194</v>
      </c>
      <c r="AU125" s="159" t="s">
        <v>80</v>
      </c>
      <c r="AV125" s="9" t="s">
        <v>80</v>
      </c>
      <c r="AW125" s="9" t="s">
        <v>30</v>
      </c>
      <c r="AX125" s="9" t="s">
        <v>72</v>
      </c>
      <c r="AY125" s="159" t="s">
        <v>187</v>
      </c>
    </row>
    <row r="126" spans="2:65" s="9" customFormat="1" ht="16.5" customHeight="1">
      <c r="B126" s="153"/>
      <c r="C126" s="154"/>
      <c r="D126" s="154"/>
      <c r="E126" s="155" t="s">
        <v>19</v>
      </c>
      <c r="F126" s="215" t="s">
        <v>218</v>
      </c>
      <c r="G126" s="216"/>
      <c r="H126" s="216"/>
      <c r="I126" s="216"/>
      <c r="J126" s="154"/>
      <c r="K126" s="155" t="s">
        <v>19</v>
      </c>
      <c r="L126" s="154"/>
      <c r="M126" s="154"/>
      <c r="N126" s="154"/>
      <c r="O126" s="154"/>
      <c r="P126" s="154"/>
      <c r="Q126" s="154"/>
      <c r="R126" s="156"/>
      <c r="T126" s="157"/>
      <c r="U126" s="154"/>
      <c r="V126" s="154"/>
      <c r="W126" s="154"/>
      <c r="X126" s="154"/>
      <c r="Y126" s="154"/>
      <c r="Z126" s="154"/>
      <c r="AA126" s="158"/>
      <c r="AT126" s="159" t="s">
        <v>194</v>
      </c>
      <c r="AU126" s="159" t="s">
        <v>80</v>
      </c>
      <c r="AV126" s="9" t="s">
        <v>80</v>
      </c>
      <c r="AW126" s="9" t="s">
        <v>30</v>
      </c>
      <c r="AX126" s="9" t="s">
        <v>72</v>
      </c>
      <c r="AY126" s="159" t="s">
        <v>187</v>
      </c>
    </row>
    <row r="127" spans="2:65" s="9" customFormat="1" ht="16.5" customHeight="1">
      <c r="B127" s="153"/>
      <c r="C127" s="154"/>
      <c r="D127" s="154"/>
      <c r="E127" s="155" t="s">
        <v>19</v>
      </c>
      <c r="F127" s="215" t="s">
        <v>577</v>
      </c>
      <c r="G127" s="216"/>
      <c r="H127" s="216"/>
      <c r="I127" s="216"/>
      <c r="J127" s="154"/>
      <c r="K127" s="155" t="s">
        <v>19</v>
      </c>
      <c r="L127" s="154"/>
      <c r="M127" s="154"/>
      <c r="N127" s="154"/>
      <c r="O127" s="154"/>
      <c r="P127" s="154"/>
      <c r="Q127" s="154"/>
      <c r="R127" s="156"/>
      <c r="T127" s="157"/>
      <c r="U127" s="154"/>
      <c r="V127" s="154"/>
      <c r="W127" s="154"/>
      <c r="X127" s="154"/>
      <c r="Y127" s="154"/>
      <c r="Z127" s="154"/>
      <c r="AA127" s="158"/>
      <c r="AT127" s="159" t="s">
        <v>194</v>
      </c>
      <c r="AU127" s="159" t="s">
        <v>80</v>
      </c>
      <c r="AV127" s="9" t="s">
        <v>80</v>
      </c>
      <c r="AW127" s="9" t="s">
        <v>30</v>
      </c>
      <c r="AX127" s="9" t="s">
        <v>72</v>
      </c>
      <c r="AY127" s="159" t="s">
        <v>187</v>
      </c>
    </row>
    <row r="128" spans="2:65" s="9" customFormat="1" ht="16.5" customHeight="1">
      <c r="B128" s="153"/>
      <c r="C128" s="154"/>
      <c r="D128" s="154"/>
      <c r="E128" s="155" t="s">
        <v>19</v>
      </c>
      <c r="F128" s="215" t="s">
        <v>950</v>
      </c>
      <c r="G128" s="216"/>
      <c r="H128" s="216"/>
      <c r="I128" s="216"/>
      <c r="J128" s="154"/>
      <c r="K128" s="155" t="s">
        <v>19</v>
      </c>
      <c r="L128" s="154"/>
      <c r="M128" s="154"/>
      <c r="N128" s="154"/>
      <c r="O128" s="154"/>
      <c r="P128" s="154"/>
      <c r="Q128" s="154"/>
      <c r="R128" s="156"/>
      <c r="T128" s="157"/>
      <c r="U128" s="154"/>
      <c r="V128" s="154"/>
      <c r="W128" s="154"/>
      <c r="X128" s="154"/>
      <c r="Y128" s="154"/>
      <c r="Z128" s="154"/>
      <c r="AA128" s="158"/>
      <c r="AT128" s="159" t="s">
        <v>194</v>
      </c>
      <c r="AU128" s="159" t="s">
        <v>80</v>
      </c>
      <c r="AV128" s="9" t="s">
        <v>80</v>
      </c>
      <c r="AW128" s="9" t="s">
        <v>30</v>
      </c>
      <c r="AX128" s="9" t="s">
        <v>72</v>
      </c>
      <c r="AY128" s="159" t="s">
        <v>187</v>
      </c>
    </row>
    <row r="129" spans="2:65" s="9" customFormat="1" ht="16.5" customHeight="1">
      <c r="B129" s="153"/>
      <c r="C129" s="154"/>
      <c r="D129" s="154"/>
      <c r="E129" s="155" t="s">
        <v>19</v>
      </c>
      <c r="F129" s="215" t="s">
        <v>951</v>
      </c>
      <c r="G129" s="216"/>
      <c r="H129" s="216"/>
      <c r="I129" s="216"/>
      <c r="J129" s="154"/>
      <c r="K129" s="155" t="s">
        <v>19</v>
      </c>
      <c r="L129" s="154"/>
      <c r="M129" s="154"/>
      <c r="N129" s="154"/>
      <c r="O129" s="154"/>
      <c r="P129" s="154"/>
      <c r="Q129" s="154"/>
      <c r="R129" s="156"/>
      <c r="T129" s="157"/>
      <c r="U129" s="154"/>
      <c r="V129" s="154"/>
      <c r="W129" s="154"/>
      <c r="X129" s="154"/>
      <c r="Y129" s="154"/>
      <c r="Z129" s="154"/>
      <c r="AA129" s="158"/>
      <c r="AT129" s="159" t="s">
        <v>194</v>
      </c>
      <c r="AU129" s="159" t="s">
        <v>80</v>
      </c>
      <c r="AV129" s="9" t="s">
        <v>80</v>
      </c>
      <c r="AW129" s="9" t="s">
        <v>30</v>
      </c>
      <c r="AX129" s="9" t="s">
        <v>72</v>
      </c>
      <c r="AY129" s="159" t="s">
        <v>187</v>
      </c>
    </row>
    <row r="130" spans="2:65" s="10" customFormat="1" ht="16.5" customHeight="1">
      <c r="B130" s="160"/>
      <c r="C130" s="161"/>
      <c r="D130" s="161"/>
      <c r="E130" s="162" t="s">
        <v>294</v>
      </c>
      <c r="F130" s="213" t="s">
        <v>952</v>
      </c>
      <c r="G130" s="214"/>
      <c r="H130" s="214"/>
      <c r="I130" s="214"/>
      <c r="J130" s="161"/>
      <c r="K130" s="163">
        <v>111</v>
      </c>
      <c r="L130" s="161"/>
      <c r="M130" s="161"/>
      <c r="N130" s="161"/>
      <c r="O130" s="161"/>
      <c r="P130" s="161"/>
      <c r="Q130" s="161"/>
      <c r="R130" s="164"/>
      <c r="T130" s="165"/>
      <c r="U130" s="161"/>
      <c r="V130" s="161"/>
      <c r="W130" s="161"/>
      <c r="X130" s="161"/>
      <c r="Y130" s="161"/>
      <c r="Z130" s="161"/>
      <c r="AA130" s="166"/>
      <c r="AT130" s="167" t="s">
        <v>194</v>
      </c>
      <c r="AU130" s="167" t="s">
        <v>80</v>
      </c>
      <c r="AV130" s="10" t="s">
        <v>114</v>
      </c>
      <c r="AW130" s="10" t="s">
        <v>30</v>
      </c>
      <c r="AX130" s="10" t="s">
        <v>72</v>
      </c>
      <c r="AY130" s="167" t="s">
        <v>187</v>
      </c>
    </row>
    <row r="131" spans="2:65" s="9" customFormat="1" ht="38.25" customHeight="1">
      <c r="B131" s="153"/>
      <c r="C131" s="154"/>
      <c r="D131" s="154"/>
      <c r="E131" s="155" t="s">
        <v>19</v>
      </c>
      <c r="F131" s="215" t="s">
        <v>953</v>
      </c>
      <c r="G131" s="216"/>
      <c r="H131" s="216"/>
      <c r="I131" s="216"/>
      <c r="J131" s="154"/>
      <c r="K131" s="155" t="s">
        <v>19</v>
      </c>
      <c r="L131" s="154"/>
      <c r="M131" s="154"/>
      <c r="N131" s="154"/>
      <c r="O131" s="154"/>
      <c r="P131" s="154"/>
      <c r="Q131" s="154"/>
      <c r="R131" s="156"/>
      <c r="T131" s="157"/>
      <c r="U131" s="154"/>
      <c r="V131" s="154"/>
      <c r="W131" s="154"/>
      <c r="X131" s="154"/>
      <c r="Y131" s="154"/>
      <c r="Z131" s="154"/>
      <c r="AA131" s="158"/>
      <c r="AT131" s="159" t="s">
        <v>194</v>
      </c>
      <c r="AU131" s="159" t="s">
        <v>80</v>
      </c>
      <c r="AV131" s="9" t="s">
        <v>80</v>
      </c>
      <c r="AW131" s="9" t="s">
        <v>30</v>
      </c>
      <c r="AX131" s="9" t="s">
        <v>72</v>
      </c>
      <c r="AY131" s="159" t="s">
        <v>187</v>
      </c>
    </row>
    <row r="132" spans="2:65" s="9" customFormat="1" ht="16.5" customHeight="1">
      <c r="B132" s="153"/>
      <c r="C132" s="154"/>
      <c r="D132" s="154"/>
      <c r="E132" s="155" t="s">
        <v>19</v>
      </c>
      <c r="F132" s="215" t="s">
        <v>640</v>
      </c>
      <c r="G132" s="216"/>
      <c r="H132" s="216"/>
      <c r="I132" s="216"/>
      <c r="J132" s="154"/>
      <c r="K132" s="155" t="s">
        <v>19</v>
      </c>
      <c r="L132" s="154"/>
      <c r="M132" s="154"/>
      <c r="N132" s="154"/>
      <c r="O132" s="154"/>
      <c r="P132" s="154"/>
      <c r="Q132" s="154"/>
      <c r="R132" s="156"/>
      <c r="T132" s="157"/>
      <c r="U132" s="154"/>
      <c r="V132" s="154"/>
      <c r="W132" s="154"/>
      <c r="X132" s="154"/>
      <c r="Y132" s="154"/>
      <c r="Z132" s="154"/>
      <c r="AA132" s="158"/>
      <c r="AT132" s="159" t="s">
        <v>194</v>
      </c>
      <c r="AU132" s="159" t="s">
        <v>80</v>
      </c>
      <c r="AV132" s="9" t="s">
        <v>80</v>
      </c>
      <c r="AW132" s="9" t="s">
        <v>30</v>
      </c>
      <c r="AX132" s="9" t="s">
        <v>72</v>
      </c>
      <c r="AY132" s="159" t="s">
        <v>187</v>
      </c>
    </row>
    <row r="133" spans="2:65" s="10" customFormat="1" ht="16.5" customHeight="1">
      <c r="B133" s="160"/>
      <c r="C133" s="161"/>
      <c r="D133" s="161"/>
      <c r="E133" s="162" t="s">
        <v>116</v>
      </c>
      <c r="F133" s="213" t="s">
        <v>954</v>
      </c>
      <c r="G133" s="214"/>
      <c r="H133" s="214"/>
      <c r="I133" s="214"/>
      <c r="J133" s="161"/>
      <c r="K133" s="163">
        <v>14.86</v>
      </c>
      <c r="L133" s="161"/>
      <c r="M133" s="161"/>
      <c r="N133" s="161"/>
      <c r="O133" s="161"/>
      <c r="P133" s="161"/>
      <c r="Q133" s="161"/>
      <c r="R133" s="164"/>
      <c r="T133" s="165"/>
      <c r="U133" s="161"/>
      <c r="V133" s="161"/>
      <c r="W133" s="161"/>
      <c r="X133" s="161"/>
      <c r="Y133" s="161"/>
      <c r="Z133" s="161"/>
      <c r="AA133" s="166"/>
      <c r="AT133" s="167" t="s">
        <v>194</v>
      </c>
      <c r="AU133" s="167" t="s">
        <v>80</v>
      </c>
      <c r="AV133" s="10" t="s">
        <v>114</v>
      </c>
      <c r="AW133" s="10" t="s">
        <v>30</v>
      </c>
      <c r="AX133" s="10" t="s">
        <v>72</v>
      </c>
      <c r="AY133" s="167" t="s">
        <v>187</v>
      </c>
    </row>
    <row r="134" spans="2:65" s="9" customFormat="1" ht="16.5" customHeight="1">
      <c r="B134" s="153"/>
      <c r="C134" s="154"/>
      <c r="D134" s="154"/>
      <c r="E134" s="155" t="s">
        <v>19</v>
      </c>
      <c r="F134" s="215" t="s">
        <v>955</v>
      </c>
      <c r="G134" s="216"/>
      <c r="H134" s="216"/>
      <c r="I134" s="216"/>
      <c r="J134" s="154"/>
      <c r="K134" s="155" t="s">
        <v>19</v>
      </c>
      <c r="L134" s="154"/>
      <c r="M134" s="154"/>
      <c r="N134" s="154"/>
      <c r="O134" s="154"/>
      <c r="P134" s="154"/>
      <c r="Q134" s="154"/>
      <c r="R134" s="156"/>
      <c r="T134" s="157"/>
      <c r="U134" s="154"/>
      <c r="V134" s="154"/>
      <c r="W134" s="154"/>
      <c r="X134" s="154"/>
      <c r="Y134" s="154"/>
      <c r="Z134" s="154"/>
      <c r="AA134" s="158"/>
      <c r="AT134" s="159" t="s">
        <v>194</v>
      </c>
      <c r="AU134" s="159" t="s">
        <v>80</v>
      </c>
      <c r="AV134" s="9" t="s">
        <v>80</v>
      </c>
      <c r="AW134" s="9" t="s">
        <v>30</v>
      </c>
      <c r="AX134" s="9" t="s">
        <v>72</v>
      </c>
      <c r="AY134" s="159" t="s">
        <v>187</v>
      </c>
    </row>
    <row r="135" spans="2:65" s="9" customFormat="1" ht="16.5" customHeight="1">
      <c r="B135" s="153"/>
      <c r="C135" s="154"/>
      <c r="D135" s="154"/>
      <c r="E135" s="155" t="s">
        <v>19</v>
      </c>
      <c r="F135" s="215" t="s">
        <v>951</v>
      </c>
      <c r="G135" s="216"/>
      <c r="H135" s="216"/>
      <c r="I135" s="216"/>
      <c r="J135" s="154"/>
      <c r="K135" s="155" t="s">
        <v>19</v>
      </c>
      <c r="L135" s="154"/>
      <c r="M135" s="154"/>
      <c r="N135" s="154"/>
      <c r="O135" s="154"/>
      <c r="P135" s="154"/>
      <c r="Q135" s="154"/>
      <c r="R135" s="156"/>
      <c r="T135" s="157"/>
      <c r="U135" s="154"/>
      <c r="V135" s="154"/>
      <c r="W135" s="154"/>
      <c r="X135" s="154"/>
      <c r="Y135" s="154"/>
      <c r="Z135" s="154"/>
      <c r="AA135" s="158"/>
      <c r="AT135" s="159" t="s">
        <v>194</v>
      </c>
      <c r="AU135" s="159" t="s">
        <v>80</v>
      </c>
      <c r="AV135" s="9" t="s">
        <v>80</v>
      </c>
      <c r="AW135" s="9" t="s">
        <v>30</v>
      </c>
      <c r="AX135" s="9" t="s">
        <v>72</v>
      </c>
      <c r="AY135" s="159" t="s">
        <v>187</v>
      </c>
    </row>
    <row r="136" spans="2:65" s="10" customFormat="1" ht="16.5" customHeight="1">
      <c r="B136" s="160"/>
      <c r="C136" s="161"/>
      <c r="D136" s="161"/>
      <c r="E136" s="162" t="s">
        <v>119</v>
      </c>
      <c r="F136" s="213" t="s">
        <v>956</v>
      </c>
      <c r="G136" s="214"/>
      <c r="H136" s="214"/>
      <c r="I136" s="214"/>
      <c r="J136" s="161"/>
      <c r="K136" s="163">
        <v>584.01</v>
      </c>
      <c r="L136" s="161"/>
      <c r="M136" s="161"/>
      <c r="N136" s="161"/>
      <c r="O136" s="161"/>
      <c r="P136" s="161"/>
      <c r="Q136" s="161"/>
      <c r="R136" s="164"/>
      <c r="T136" s="165"/>
      <c r="U136" s="161"/>
      <c r="V136" s="161"/>
      <c r="W136" s="161"/>
      <c r="X136" s="161"/>
      <c r="Y136" s="161"/>
      <c r="Z136" s="161"/>
      <c r="AA136" s="166"/>
      <c r="AT136" s="167" t="s">
        <v>194</v>
      </c>
      <c r="AU136" s="167" t="s">
        <v>80</v>
      </c>
      <c r="AV136" s="10" t="s">
        <v>114</v>
      </c>
      <c r="AW136" s="10" t="s">
        <v>30</v>
      </c>
      <c r="AX136" s="10" t="s">
        <v>72</v>
      </c>
      <c r="AY136" s="167" t="s">
        <v>187</v>
      </c>
    </row>
    <row r="137" spans="2:65" s="9" customFormat="1" ht="16.5" customHeight="1">
      <c r="B137" s="153"/>
      <c r="C137" s="154"/>
      <c r="D137" s="154"/>
      <c r="E137" s="155" t="s">
        <v>19</v>
      </c>
      <c r="F137" s="215" t="s">
        <v>957</v>
      </c>
      <c r="G137" s="216"/>
      <c r="H137" s="216"/>
      <c r="I137" s="216"/>
      <c r="J137" s="154"/>
      <c r="K137" s="155" t="s">
        <v>19</v>
      </c>
      <c r="L137" s="154"/>
      <c r="M137" s="154"/>
      <c r="N137" s="154"/>
      <c r="O137" s="154"/>
      <c r="P137" s="154"/>
      <c r="Q137" s="154"/>
      <c r="R137" s="156"/>
      <c r="T137" s="157"/>
      <c r="U137" s="154"/>
      <c r="V137" s="154"/>
      <c r="W137" s="154"/>
      <c r="X137" s="154"/>
      <c r="Y137" s="154"/>
      <c r="Z137" s="154"/>
      <c r="AA137" s="158"/>
      <c r="AT137" s="159" t="s">
        <v>194</v>
      </c>
      <c r="AU137" s="159" t="s">
        <v>80</v>
      </c>
      <c r="AV137" s="9" t="s">
        <v>80</v>
      </c>
      <c r="AW137" s="9" t="s">
        <v>30</v>
      </c>
      <c r="AX137" s="9" t="s">
        <v>72</v>
      </c>
      <c r="AY137" s="159" t="s">
        <v>187</v>
      </c>
    </row>
    <row r="138" spans="2:65" s="9" customFormat="1" ht="16.5" customHeight="1">
      <c r="B138" s="153"/>
      <c r="C138" s="154"/>
      <c r="D138" s="154"/>
      <c r="E138" s="155" t="s">
        <v>19</v>
      </c>
      <c r="F138" s="215" t="s">
        <v>577</v>
      </c>
      <c r="G138" s="216"/>
      <c r="H138" s="216"/>
      <c r="I138" s="216"/>
      <c r="J138" s="154"/>
      <c r="K138" s="155" t="s">
        <v>19</v>
      </c>
      <c r="L138" s="154"/>
      <c r="M138" s="154"/>
      <c r="N138" s="154"/>
      <c r="O138" s="154"/>
      <c r="P138" s="154"/>
      <c r="Q138" s="154"/>
      <c r="R138" s="156"/>
      <c r="T138" s="157"/>
      <c r="U138" s="154"/>
      <c r="V138" s="154"/>
      <c r="W138" s="154"/>
      <c r="X138" s="154"/>
      <c r="Y138" s="154"/>
      <c r="Z138" s="154"/>
      <c r="AA138" s="158"/>
      <c r="AT138" s="159" t="s">
        <v>194</v>
      </c>
      <c r="AU138" s="159" t="s">
        <v>80</v>
      </c>
      <c r="AV138" s="9" t="s">
        <v>80</v>
      </c>
      <c r="AW138" s="9" t="s">
        <v>30</v>
      </c>
      <c r="AX138" s="9" t="s">
        <v>72</v>
      </c>
      <c r="AY138" s="159" t="s">
        <v>187</v>
      </c>
    </row>
    <row r="139" spans="2:65" s="10" customFormat="1" ht="16.5" customHeight="1">
      <c r="B139" s="160"/>
      <c r="C139" s="161"/>
      <c r="D139" s="161"/>
      <c r="E139" s="162" t="s">
        <v>299</v>
      </c>
      <c r="F139" s="213" t="s">
        <v>958</v>
      </c>
      <c r="G139" s="214"/>
      <c r="H139" s="214"/>
      <c r="I139" s="214"/>
      <c r="J139" s="161"/>
      <c r="K139" s="163">
        <v>5.53</v>
      </c>
      <c r="L139" s="161"/>
      <c r="M139" s="161"/>
      <c r="N139" s="161"/>
      <c r="O139" s="161"/>
      <c r="P139" s="161"/>
      <c r="Q139" s="161"/>
      <c r="R139" s="164"/>
      <c r="T139" s="165"/>
      <c r="U139" s="161"/>
      <c r="V139" s="161"/>
      <c r="W139" s="161"/>
      <c r="X139" s="161"/>
      <c r="Y139" s="161"/>
      <c r="Z139" s="161"/>
      <c r="AA139" s="166"/>
      <c r="AT139" s="167" t="s">
        <v>194</v>
      </c>
      <c r="AU139" s="167" t="s">
        <v>80</v>
      </c>
      <c r="AV139" s="10" t="s">
        <v>114</v>
      </c>
      <c r="AW139" s="10" t="s">
        <v>30</v>
      </c>
      <c r="AX139" s="10" t="s">
        <v>72</v>
      </c>
      <c r="AY139" s="167" t="s">
        <v>187</v>
      </c>
    </row>
    <row r="140" spans="2:65" s="10" customFormat="1" ht="16.5" customHeight="1">
      <c r="B140" s="160"/>
      <c r="C140" s="161"/>
      <c r="D140" s="161"/>
      <c r="E140" s="162" t="s">
        <v>959</v>
      </c>
      <c r="F140" s="213" t="s">
        <v>960</v>
      </c>
      <c r="G140" s="214"/>
      <c r="H140" s="214"/>
      <c r="I140" s="214"/>
      <c r="J140" s="161"/>
      <c r="K140" s="163">
        <v>715.4</v>
      </c>
      <c r="L140" s="161"/>
      <c r="M140" s="161"/>
      <c r="N140" s="161"/>
      <c r="O140" s="161"/>
      <c r="P140" s="161"/>
      <c r="Q140" s="161"/>
      <c r="R140" s="164"/>
      <c r="T140" s="165"/>
      <c r="U140" s="161"/>
      <c r="V140" s="161"/>
      <c r="W140" s="161"/>
      <c r="X140" s="161"/>
      <c r="Y140" s="161"/>
      <c r="Z140" s="161"/>
      <c r="AA140" s="166"/>
      <c r="AT140" s="167" t="s">
        <v>194</v>
      </c>
      <c r="AU140" s="167" t="s">
        <v>80</v>
      </c>
      <c r="AV140" s="10" t="s">
        <v>114</v>
      </c>
      <c r="AW140" s="10" t="s">
        <v>30</v>
      </c>
      <c r="AX140" s="10" t="s">
        <v>80</v>
      </c>
      <c r="AY140" s="167" t="s">
        <v>187</v>
      </c>
    </row>
    <row r="141" spans="2:65" s="1" customFormat="1" ht="25.5" customHeight="1">
      <c r="B141" s="32"/>
      <c r="C141" s="145" t="s">
        <v>130</v>
      </c>
      <c r="D141" s="145" t="s">
        <v>188</v>
      </c>
      <c r="E141" s="146" t="s">
        <v>961</v>
      </c>
      <c r="F141" s="217" t="s">
        <v>962</v>
      </c>
      <c r="G141" s="217"/>
      <c r="H141" s="217"/>
      <c r="I141" s="217"/>
      <c r="J141" s="147" t="s">
        <v>304</v>
      </c>
      <c r="K141" s="148">
        <v>5152.55</v>
      </c>
      <c r="L141" s="218">
        <v>0</v>
      </c>
      <c r="M141" s="218"/>
      <c r="N141" s="218">
        <f>ROUND(L141*K141,2)</f>
        <v>0</v>
      </c>
      <c r="O141" s="218"/>
      <c r="P141" s="218"/>
      <c r="Q141" s="218"/>
      <c r="R141" s="34"/>
      <c r="T141" s="149" t="s">
        <v>19</v>
      </c>
      <c r="U141" s="41" t="s">
        <v>37</v>
      </c>
      <c r="V141" s="150">
        <v>0</v>
      </c>
      <c r="W141" s="150">
        <f>V141*K141</f>
        <v>0</v>
      </c>
      <c r="X141" s="150">
        <v>0</v>
      </c>
      <c r="Y141" s="150">
        <f>X141*K141</f>
        <v>0</v>
      </c>
      <c r="Z141" s="150">
        <v>0</v>
      </c>
      <c r="AA141" s="151">
        <f>Z141*K141</f>
        <v>0</v>
      </c>
      <c r="AR141" s="19" t="s">
        <v>186</v>
      </c>
      <c r="AT141" s="19" t="s">
        <v>188</v>
      </c>
      <c r="AU141" s="19" t="s">
        <v>80</v>
      </c>
      <c r="AY141" s="19" t="s">
        <v>187</v>
      </c>
      <c r="BE141" s="152">
        <f>IF(U141="základní",N141,0)</f>
        <v>0</v>
      </c>
      <c r="BF141" s="152">
        <f>IF(U141="snížená",N141,0)</f>
        <v>0</v>
      </c>
      <c r="BG141" s="152">
        <f>IF(U141="zákl. přenesená",N141,0)</f>
        <v>0</v>
      </c>
      <c r="BH141" s="152">
        <f>IF(U141="sníž. přenesená",N141,0)</f>
        <v>0</v>
      </c>
      <c r="BI141" s="152">
        <f>IF(U141="nulová",N141,0)</f>
        <v>0</v>
      </c>
      <c r="BJ141" s="19" t="s">
        <v>80</v>
      </c>
      <c r="BK141" s="152">
        <f>ROUND(L141*K141,2)</f>
        <v>0</v>
      </c>
      <c r="BL141" s="19" t="s">
        <v>186</v>
      </c>
      <c r="BM141" s="19" t="s">
        <v>963</v>
      </c>
    </row>
    <row r="142" spans="2:65" s="9" customFormat="1" ht="16.5" customHeight="1">
      <c r="B142" s="153"/>
      <c r="C142" s="154"/>
      <c r="D142" s="154"/>
      <c r="E142" s="155" t="s">
        <v>19</v>
      </c>
      <c r="F142" s="219" t="s">
        <v>964</v>
      </c>
      <c r="G142" s="220"/>
      <c r="H142" s="220"/>
      <c r="I142" s="220"/>
      <c r="J142" s="154"/>
      <c r="K142" s="155" t="s">
        <v>19</v>
      </c>
      <c r="L142" s="154"/>
      <c r="M142" s="154"/>
      <c r="N142" s="154"/>
      <c r="O142" s="154"/>
      <c r="P142" s="154"/>
      <c r="Q142" s="154"/>
      <c r="R142" s="156"/>
      <c r="T142" s="157"/>
      <c r="U142" s="154"/>
      <c r="V142" s="154"/>
      <c r="W142" s="154"/>
      <c r="X142" s="154"/>
      <c r="Y142" s="154"/>
      <c r="Z142" s="154"/>
      <c r="AA142" s="158"/>
      <c r="AT142" s="159" t="s">
        <v>194</v>
      </c>
      <c r="AU142" s="159" t="s">
        <v>80</v>
      </c>
      <c r="AV142" s="9" t="s">
        <v>80</v>
      </c>
      <c r="AW142" s="9" t="s">
        <v>30</v>
      </c>
      <c r="AX142" s="9" t="s">
        <v>72</v>
      </c>
      <c r="AY142" s="159" t="s">
        <v>187</v>
      </c>
    </row>
    <row r="143" spans="2:65" s="9" customFormat="1" ht="25.5" customHeight="1">
      <c r="B143" s="153"/>
      <c r="C143" s="154"/>
      <c r="D143" s="154"/>
      <c r="E143" s="155" t="s">
        <v>19</v>
      </c>
      <c r="F143" s="215" t="s">
        <v>965</v>
      </c>
      <c r="G143" s="216"/>
      <c r="H143" s="216"/>
      <c r="I143" s="216"/>
      <c r="J143" s="154"/>
      <c r="K143" s="155" t="s">
        <v>19</v>
      </c>
      <c r="L143" s="154"/>
      <c r="M143" s="154"/>
      <c r="N143" s="154"/>
      <c r="O143" s="154"/>
      <c r="P143" s="154"/>
      <c r="Q143" s="154"/>
      <c r="R143" s="156"/>
      <c r="T143" s="157"/>
      <c r="U143" s="154"/>
      <c r="V143" s="154"/>
      <c r="W143" s="154"/>
      <c r="X143" s="154"/>
      <c r="Y143" s="154"/>
      <c r="Z143" s="154"/>
      <c r="AA143" s="158"/>
      <c r="AT143" s="159" t="s">
        <v>194</v>
      </c>
      <c r="AU143" s="159" t="s">
        <v>80</v>
      </c>
      <c r="AV143" s="9" t="s">
        <v>80</v>
      </c>
      <c r="AW143" s="9" t="s">
        <v>30</v>
      </c>
      <c r="AX143" s="9" t="s">
        <v>72</v>
      </c>
      <c r="AY143" s="159" t="s">
        <v>187</v>
      </c>
    </row>
    <row r="144" spans="2:65" s="10" customFormat="1" ht="16.5" customHeight="1">
      <c r="B144" s="160"/>
      <c r="C144" s="161"/>
      <c r="D144" s="161"/>
      <c r="E144" s="162" t="s">
        <v>259</v>
      </c>
      <c r="F144" s="213" t="s">
        <v>966</v>
      </c>
      <c r="G144" s="214"/>
      <c r="H144" s="214"/>
      <c r="I144" s="214"/>
      <c r="J144" s="161"/>
      <c r="K144" s="163">
        <v>5152.55</v>
      </c>
      <c r="L144" s="161"/>
      <c r="M144" s="161"/>
      <c r="N144" s="161"/>
      <c r="O144" s="161"/>
      <c r="P144" s="161"/>
      <c r="Q144" s="161"/>
      <c r="R144" s="164"/>
      <c r="T144" s="165"/>
      <c r="U144" s="161"/>
      <c r="V144" s="161"/>
      <c r="W144" s="161"/>
      <c r="X144" s="161"/>
      <c r="Y144" s="161"/>
      <c r="Z144" s="161"/>
      <c r="AA144" s="166"/>
      <c r="AT144" s="167" t="s">
        <v>194</v>
      </c>
      <c r="AU144" s="167" t="s">
        <v>80</v>
      </c>
      <c r="AV144" s="10" t="s">
        <v>114</v>
      </c>
      <c r="AW144" s="10" t="s">
        <v>30</v>
      </c>
      <c r="AX144" s="10" t="s">
        <v>72</v>
      </c>
      <c r="AY144" s="167" t="s">
        <v>187</v>
      </c>
    </row>
    <row r="145" spans="2:65" s="10" customFormat="1" ht="16.5" customHeight="1">
      <c r="B145" s="160"/>
      <c r="C145" s="161"/>
      <c r="D145" s="161"/>
      <c r="E145" s="162" t="s">
        <v>261</v>
      </c>
      <c r="F145" s="213" t="s">
        <v>262</v>
      </c>
      <c r="G145" s="214"/>
      <c r="H145" s="214"/>
      <c r="I145" s="214"/>
      <c r="J145" s="161"/>
      <c r="K145" s="163">
        <v>5152.55</v>
      </c>
      <c r="L145" s="161"/>
      <c r="M145" s="161"/>
      <c r="N145" s="161"/>
      <c r="O145" s="161"/>
      <c r="P145" s="161"/>
      <c r="Q145" s="161"/>
      <c r="R145" s="164"/>
      <c r="T145" s="165"/>
      <c r="U145" s="161"/>
      <c r="V145" s="161"/>
      <c r="W145" s="161"/>
      <c r="X145" s="161"/>
      <c r="Y145" s="161"/>
      <c r="Z145" s="161"/>
      <c r="AA145" s="166"/>
      <c r="AT145" s="167" t="s">
        <v>194</v>
      </c>
      <c r="AU145" s="167" t="s">
        <v>80</v>
      </c>
      <c r="AV145" s="10" t="s">
        <v>114</v>
      </c>
      <c r="AW145" s="10" t="s">
        <v>30</v>
      </c>
      <c r="AX145" s="10" t="s">
        <v>80</v>
      </c>
      <c r="AY145" s="167" t="s">
        <v>187</v>
      </c>
    </row>
    <row r="146" spans="2:65" s="1" customFormat="1" ht="25.5" customHeight="1">
      <c r="B146" s="32"/>
      <c r="C146" s="145" t="s">
        <v>186</v>
      </c>
      <c r="D146" s="145" t="s">
        <v>188</v>
      </c>
      <c r="E146" s="146" t="s">
        <v>600</v>
      </c>
      <c r="F146" s="217" t="s">
        <v>601</v>
      </c>
      <c r="G146" s="217"/>
      <c r="H146" s="217"/>
      <c r="I146" s="217"/>
      <c r="J146" s="147" t="s">
        <v>201</v>
      </c>
      <c r="K146" s="148">
        <v>244.05</v>
      </c>
      <c r="L146" s="218">
        <v>0</v>
      </c>
      <c r="M146" s="218"/>
      <c r="N146" s="218">
        <f>ROUND(L146*K146,2)</f>
        <v>0</v>
      </c>
      <c r="O146" s="218"/>
      <c r="P146" s="218"/>
      <c r="Q146" s="218"/>
      <c r="R146" s="34"/>
      <c r="T146" s="149" t="s">
        <v>19</v>
      </c>
      <c r="U146" s="41" t="s">
        <v>37</v>
      </c>
      <c r="V146" s="150">
        <v>0</v>
      </c>
      <c r="W146" s="150">
        <f>V146*K146</f>
        <v>0</v>
      </c>
      <c r="X146" s="150">
        <v>0</v>
      </c>
      <c r="Y146" s="150">
        <f>X146*K146</f>
        <v>0</v>
      </c>
      <c r="Z146" s="150">
        <v>0</v>
      </c>
      <c r="AA146" s="151">
        <f>Z146*K146</f>
        <v>0</v>
      </c>
      <c r="AR146" s="19" t="s">
        <v>186</v>
      </c>
      <c r="AT146" s="19" t="s">
        <v>188</v>
      </c>
      <c r="AU146" s="19" t="s">
        <v>80</v>
      </c>
      <c r="AY146" s="19" t="s">
        <v>187</v>
      </c>
      <c r="BE146" s="152">
        <f>IF(U146="základní",N146,0)</f>
        <v>0</v>
      </c>
      <c r="BF146" s="152">
        <f>IF(U146="snížená",N146,0)</f>
        <v>0</v>
      </c>
      <c r="BG146" s="152">
        <f>IF(U146="zákl. přenesená",N146,0)</f>
        <v>0</v>
      </c>
      <c r="BH146" s="152">
        <f>IF(U146="sníž. přenesená",N146,0)</f>
        <v>0</v>
      </c>
      <c r="BI146" s="152">
        <f>IF(U146="nulová",N146,0)</f>
        <v>0</v>
      </c>
      <c r="BJ146" s="19" t="s">
        <v>80</v>
      </c>
      <c r="BK146" s="152">
        <f>ROUND(L146*K146,2)</f>
        <v>0</v>
      </c>
      <c r="BL146" s="19" t="s">
        <v>186</v>
      </c>
      <c r="BM146" s="19" t="s">
        <v>967</v>
      </c>
    </row>
    <row r="147" spans="2:65" s="9" customFormat="1" ht="25.5" customHeight="1">
      <c r="B147" s="153"/>
      <c r="C147" s="154"/>
      <c r="D147" s="154"/>
      <c r="E147" s="155" t="s">
        <v>19</v>
      </c>
      <c r="F147" s="219" t="s">
        <v>968</v>
      </c>
      <c r="G147" s="220"/>
      <c r="H147" s="220"/>
      <c r="I147" s="220"/>
      <c r="J147" s="154"/>
      <c r="K147" s="155" t="s">
        <v>19</v>
      </c>
      <c r="L147" s="154"/>
      <c r="M147" s="154"/>
      <c r="N147" s="154"/>
      <c r="O147" s="154"/>
      <c r="P147" s="154"/>
      <c r="Q147" s="154"/>
      <c r="R147" s="156"/>
      <c r="T147" s="157"/>
      <c r="U147" s="154"/>
      <c r="V147" s="154"/>
      <c r="W147" s="154"/>
      <c r="X147" s="154"/>
      <c r="Y147" s="154"/>
      <c r="Z147" s="154"/>
      <c r="AA147" s="158"/>
      <c r="AT147" s="159" t="s">
        <v>194</v>
      </c>
      <c r="AU147" s="159" t="s">
        <v>80</v>
      </c>
      <c r="AV147" s="9" t="s">
        <v>80</v>
      </c>
      <c r="AW147" s="9" t="s">
        <v>30</v>
      </c>
      <c r="AX147" s="9" t="s">
        <v>72</v>
      </c>
      <c r="AY147" s="159" t="s">
        <v>187</v>
      </c>
    </row>
    <row r="148" spans="2:65" s="9" customFormat="1" ht="16.5" customHeight="1">
      <c r="B148" s="153"/>
      <c r="C148" s="154"/>
      <c r="D148" s="154"/>
      <c r="E148" s="155" t="s">
        <v>19</v>
      </c>
      <c r="F148" s="215" t="s">
        <v>969</v>
      </c>
      <c r="G148" s="216"/>
      <c r="H148" s="216"/>
      <c r="I148" s="216"/>
      <c r="J148" s="154"/>
      <c r="K148" s="155" t="s">
        <v>19</v>
      </c>
      <c r="L148" s="154"/>
      <c r="M148" s="154"/>
      <c r="N148" s="154"/>
      <c r="O148" s="154"/>
      <c r="P148" s="154"/>
      <c r="Q148" s="154"/>
      <c r="R148" s="156"/>
      <c r="T148" s="157"/>
      <c r="U148" s="154"/>
      <c r="V148" s="154"/>
      <c r="W148" s="154"/>
      <c r="X148" s="154"/>
      <c r="Y148" s="154"/>
      <c r="Z148" s="154"/>
      <c r="AA148" s="158"/>
      <c r="AT148" s="159" t="s">
        <v>194</v>
      </c>
      <c r="AU148" s="159" t="s">
        <v>80</v>
      </c>
      <c r="AV148" s="9" t="s">
        <v>80</v>
      </c>
      <c r="AW148" s="9" t="s">
        <v>30</v>
      </c>
      <c r="AX148" s="9" t="s">
        <v>72</v>
      </c>
      <c r="AY148" s="159" t="s">
        <v>187</v>
      </c>
    </row>
    <row r="149" spans="2:65" s="10" customFormat="1" ht="16.5" customHeight="1">
      <c r="B149" s="160"/>
      <c r="C149" s="161"/>
      <c r="D149" s="161"/>
      <c r="E149" s="162" t="s">
        <v>318</v>
      </c>
      <c r="F149" s="213" t="s">
        <v>970</v>
      </c>
      <c r="G149" s="214"/>
      <c r="H149" s="214"/>
      <c r="I149" s="214"/>
      <c r="J149" s="161"/>
      <c r="K149" s="163">
        <v>244.05</v>
      </c>
      <c r="L149" s="161"/>
      <c r="M149" s="161"/>
      <c r="N149" s="161"/>
      <c r="O149" s="161"/>
      <c r="P149" s="161"/>
      <c r="Q149" s="161"/>
      <c r="R149" s="164"/>
      <c r="T149" s="165"/>
      <c r="U149" s="161"/>
      <c r="V149" s="161"/>
      <c r="W149" s="161"/>
      <c r="X149" s="161"/>
      <c r="Y149" s="161"/>
      <c r="Z149" s="161"/>
      <c r="AA149" s="166"/>
      <c r="AT149" s="167" t="s">
        <v>194</v>
      </c>
      <c r="AU149" s="167" t="s">
        <v>80</v>
      </c>
      <c r="AV149" s="10" t="s">
        <v>114</v>
      </c>
      <c r="AW149" s="10" t="s">
        <v>30</v>
      </c>
      <c r="AX149" s="10" t="s">
        <v>72</v>
      </c>
      <c r="AY149" s="167" t="s">
        <v>187</v>
      </c>
    </row>
    <row r="150" spans="2:65" s="10" customFormat="1" ht="16.5" customHeight="1">
      <c r="B150" s="160"/>
      <c r="C150" s="161"/>
      <c r="D150" s="161"/>
      <c r="E150" s="162" t="s">
        <v>120</v>
      </c>
      <c r="F150" s="213" t="s">
        <v>617</v>
      </c>
      <c r="G150" s="214"/>
      <c r="H150" s="214"/>
      <c r="I150" s="214"/>
      <c r="J150" s="161"/>
      <c r="K150" s="163">
        <v>244.05</v>
      </c>
      <c r="L150" s="161"/>
      <c r="M150" s="161"/>
      <c r="N150" s="161"/>
      <c r="O150" s="161"/>
      <c r="P150" s="161"/>
      <c r="Q150" s="161"/>
      <c r="R150" s="164"/>
      <c r="T150" s="165"/>
      <c r="U150" s="161"/>
      <c r="V150" s="161"/>
      <c r="W150" s="161"/>
      <c r="X150" s="161"/>
      <c r="Y150" s="161"/>
      <c r="Z150" s="161"/>
      <c r="AA150" s="166"/>
      <c r="AT150" s="167" t="s">
        <v>194</v>
      </c>
      <c r="AU150" s="167" t="s">
        <v>80</v>
      </c>
      <c r="AV150" s="10" t="s">
        <v>114</v>
      </c>
      <c r="AW150" s="10" t="s">
        <v>30</v>
      </c>
      <c r="AX150" s="10" t="s">
        <v>80</v>
      </c>
      <c r="AY150" s="167" t="s">
        <v>187</v>
      </c>
    </row>
    <row r="151" spans="2:65" s="1" customFormat="1" ht="25.5" customHeight="1">
      <c r="B151" s="32"/>
      <c r="C151" s="145" t="s">
        <v>232</v>
      </c>
      <c r="D151" s="145" t="s">
        <v>188</v>
      </c>
      <c r="E151" s="146" t="s">
        <v>971</v>
      </c>
      <c r="F151" s="217" t="s">
        <v>972</v>
      </c>
      <c r="G151" s="217"/>
      <c r="H151" s="217"/>
      <c r="I151" s="217"/>
      <c r="J151" s="147" t="s">
        <v>201</v>
      </c>
      <c r="K151" s="148">
        <v>163.19999999999999</v>
      </c>
      <c r="L151" s="218">
        <v>0</v>
      </c>
      <c r="M151" s="218"/>
      <c r="N151" s="218">
        <f>ROUND(L151*K151,2)</f>
        <v>0</v>
      </c>
      <c r="O151" s="218"/>
      <c r="P151" s="218"/>
      <c r="Q151" s="218"/>
      <c r="R151" s="34"/>
      <c r="T151" s="149" t="s">
        <v>19</v>
      </c>
      <c r="U151" s="41" t="s">
        <v>37</v>
      </c>
      <c r="V151" s="150">
        <v>0</v>
      </c>
      <c r="W151" s="150">
        <f>V151*K151</f>
        <v>0</v>
      </c>
      <c r="X151" s="150">
        <v>0</v>
      </c>
      <c r="Y151" s="150">
        <f>X151*K151</f>
        <v>0</v>
      </c>
      <c r="Z151" s="150">
        <v>0</v>
      </c>
      <c r="AA151" s="151">
        <f>Z151*K151</f>
        <v>0</v>
      </c>
      <c r="AR151" s="19" t="s">
        <v>186</v>
      </c>
      <c r="AT151" s="19" t="s">
        <v>188</v>
      </c>
      <c r="AU151" s="19" t="s">
        <v>80</v>
      </c>
      <c r="AY151" s="19" t="s">
        <v>187</v>
      </c>
      <c r="BE151" s="152">
        <f>IF(U151="základní",N151,0)</f>
        <v>0</v>
      </c>
      <c r="BF151" s="152">
        <f>IF(U151="snížená",N151,0)</f>
        <v>0</v>
      </c>
      <c r="BG151" s="152">
        <f>IF(U151="zákl. přenesená",N151,0)</f>
        <v>0</v>
      </c>
      <c r="BH151" s="152">
        <f>IF(U151="sníž. přenesená",N151,0)</f>
        <v>0</v>
      </c>
      <c r="BI151" s="152">
        <f>IF(U151="nulová",N151,0)</f>
        <v>0</v>
      </c>
      <c r="BJ151" s="19" t="s">
        <v>80</v>
      </c>
      <c r="BK151" s="152">
        <f>ROUND(L151*K151,2)</f>
        <v>0</v>
      </c>
      <c r="BL151" s="19" t="s">
        <v>186</v>
      </c>
      <c r="BM151" s="19" t="s">
        <v>973</v>
      </c>
    </row>
    <row r="152" spans="2:65" s="9" customFormat="1" ht="16.5" customHeight="1">
      <c r="B152" s="153"/>
      <c r="C152" s="154"/>
      <c r="D152" s="154"/>
      <c r="E152" s="155" t="s">
        <v>19</v>
      </c>
      <c r="F152" s="219" t="s">
        <v>974</v>
      </c>
      <c r="G152" s="220"/>
      <c r="H152" s="220"/>
      <c r="I152" s="220"/>
      <c r="J152" s="154"/>
      <c r="K152" s="155" t="s">
        <v>19</v>
      </c>
      <c r="L152" s="154"/>
      <c r="M152" s="154"/>
      <c r="N152" s="154"/>
      <c r="O152" s="154"/>
      <c r="P152" s="154"/>
      <c r="Q152" s="154"/>
      <c r="R152" s="156"/>
      <c r="T152" s="157"/>
      <c r="U152" s="154"/>
      <c r="V152" s="154"/>
      <c r="W152" s="154"/>
      <c r="X152" s="154"/>
      <c r="Y152" s="154"/>
      <c r="Z152" s="154"/>
      <c r="AA152" s="158"/>
      <c r="AT152" s="159" t="s">
        <v>194</v>
      </c>
      <c r="AU152" s="159" t="s">
        <v>80</v>
      </c>
      <c r="AV152" s="9" t="s">
        <v>80</v>
      </c>
      <c r="AW152" s="9" t="s">
        <v>30</v>
      </c>
      <c r="AX152" s="9" t="s">
        <v>72</v>
      </c>
      <c r="AY152" s="159" t="s">
        <v>187</v>
      </c>
    </row>
    <row r="153" spans="2:65" s="9" customFormat="1" ht="25.5" customHeight="1">
      <c r="B153" s="153"/>
      <c r="C153" s="154"/>
      <c r="D153" s="154"/>
      <c r="E153" s="155" t="s">
        <v>19</v>
      </c>
      <c r="F153" s="215" t="s">
        <v>975</v>
      </c>
      <c r="G153" s="216"/>
      <c r="H153" s="216"/>
      <c r="I153" s="216"/>
      <c r="J153" s="154"/>
      <c r="K153" s="155" t="s">
        <v>19</v>
      </c>
      <c r="L153" s="154"/>
      <c r="M153" s="154"/>
      <c r="N153" s="154"/>
      <c r="O153" s="154"/>
      <c r="P153" s="154"/>
      <c r="Q153" s="154"/>
      <c r="R153" s="156"/>
      <c r="T153" s="157"/>
      <c r="U153" s="154"/>
      <c r="V153" s="154"/>
      <c r="W153" s="154"/>
      <c r="X153" s="154"/>
      <c r="Y153" s="154"/>
      <c r="Z153" s="154"/>
      <c r="AA153" s="158"/>
      <c r="AT153" s="159" t="s">
        <v>194</v>
      </c>
      <c r="AU153" s="159" t="s">
        <v>80</v>
      </c>
      <c r="AV153" s="9" t="s">
        <v>80</v>
      </c>
      <c r="AW153" s="9" t="s">
        <v>30</v>
      </c>
      <c r="AX153" s="9" t="s">
        <v>72</v>
      </c>
      <c r="AY153" s="159" t="s">
        <v>187</v>
      </c>
    </row>
    <row r="154" spans="2:65" s="9" customFormat="1" ht="16.5" customHeight="1">
      <c r="B154" s="153"/>
      <c r="C154" s="154"/>
      <c r="D154" s="154"/>
      <c r="E154" s="155" t="s">
        <v>19</v>
      </c>
      <c r="F154" s="215" t="s">
        <v>570</v>
      </c>
      <c r="G154" s="216"/>
      <c r="H154" s="216"/>
      <c r="I154" s="216"/>
      <c r="J154" s="154"/>
      <c r="K154" s="155" t="s">
        <v>19</v>
      </c>
      <c r="L154" s="154"/>
      <c r="M154" s="154"/>
      <c r="N154" s="154"/>
      <c r="O154" s="154"/>
      <c r="P154" s="154"/>
      <c r="Q154" s="154"/>
      <c r="R154" s="156"/>
      <c r="T154" s="157"/>
      <c r="U154" s="154"/>
      <c r="V154" s="154"/>
      <c r="W154" s="154"/>
      <c r="X154" s="154"/>
      <c r="Y154" s="154"/>
      <c r="Z154" s="154"/>
      <c r="AA154" s="158"/>
      <c r="AT154" s="159" t="s">
        <v>194</v>
      </c>
      <c r="AU154" s="159" t="s">
        <v>80</v>
      </c>
      <c r="AV154" s="9" t="s">
        <v>80</v>
      </c>
      <c r="AW154" s="9" t="s">
        <v>30</v>
      </c>
      <c r="AX154" s="9" t="s">
        <v>72</v>
      </c>
      <c r="AY154" s="159" t="s">
        <v>187</v>
      </c>
    </row>
    <row r="155" spans="2:65" s="9" customFormat="1" ht="16.5" customHeight="1">
      <c r="B155" s="153"/>
      <c r="C155" s="154"/>
      <c r="D155" s="154"/>
      <c r="E155" s="155" t="s">
        <v>19</v>
      </c>
      <c r="F155" s="215" t="s">
        <v>218</v>
      </c>
      <c r="G155" s="216"/>
      <c r="H155" s="216"/>
      <c r="I155" s="216"/>
      <c r="J155" s="154"/>
      <c r="K155" s="155" t="s">
        <v>19</v>
      </c>
      <c r="L155" s="154"/>
      <c r="M155" s="154"/>
      <c r="N155" s="154"/>
      <c r="O155" s="154"/>
      <c r="P155" s="154"/>
      <c r="Q155" s="154"/>
      <c r="R155" s="156"/>
      <c r="T155" s="157"/>
      <c r="U155" s="154"/>
      <c r="V155" s="154"/>
      <c r="W155" s="154"/>
      <c r="X155" s="154"/>
      <c r="Y155" s="154"/>
      <c r="Z155" s="154"/>
      <c r="AA155" s="158"/>
      <c r="AT155" s="159" t="s">
        <v>194</v>
      </c>
      <c r="AU155" s="159" t="s">
        <v>80</v>
      </c>
      <c r="AV155" s="9" t="s">
        <v>80</v>
      </c>
      <c r="AW155" s="9" t="s">
        <v>30</v>
      </c>
      <c r="AX155" s="9" t="s">
        <v>72</v>
      </c>
      <c r="AY155" s="159" t="s">
        <v>187</v>
      </c>
    </row>
    <row r="156" spans="2:65" s="9" customFormat="1" ht="16.5" customHeight="1">
      <c r="B156" s="153"/>
      <c r="C156" s="154"/>
      <c r="D156" s="154"/>
      <c r="E156" s="155" t="s">
        <v>19</v>
      </c>
      <c r="F156" s="215" t="s">
        <v>951</v>
      </c>
      <c r="G156" s="216"/>
      <c r="H156" s="216"/>
      <c r="I156" s="216"/>
      <c r="J156" s="154"/>
      <c r="K156" s="155" t="s">
        <v>19</v>
      </c>
      <c r="L156" s="154"/>
      <c r="M156" s="154"/>
      <c r="N156" s="154"/>
      <c r="O156" s="154"/>
      <c r="P156" s="154"/>
      <c r="Q156" s="154"/>
      <c r="R156" s="156"/>
      <c r="T156" s="157"/>
      <c r="U156" s="154"/>
      <c r="V156" s="154"/>
      <c r="W156" s="154"/>
      <c r="X156" s="154"/>
      <c r="Y156" s="154"/>
      <c r="Z156" s="154"/>
      <c r="AA156" s="158"/>
      <c r="AT156" s="159" t="s">
        <v>194</v>
      </c>
      <c r="AU156" s="159" t="s">
        <v>80</v>
      </c>
      <c r="AV156" s="9" t="s">
        <v>80</v>
      </c>
      <c r="AW156" s="9" t="s">
        <v>30</v>
      </c>
      <c r="AX156" s="9" t="s">
        <v>72</v>
      </c>
      <c r="AY156" s="159" t="s">
        <v>187</v>
      </c>
    </row>
    <row r="157" spans="2:65" s="10" customFormat="1" ht="16.5" customHeight="1">
      <c r="B157" s="160"/>
      <c r="C157" s="161"/>
      <c r="D157" s="161"/>
      <c r="E157" s="162" t="s">
        <v>239</v>
      </c>
      <c r="F157" s="213" t="s">
        <v>976</v>
      </c>
      <c r="G157" s="214"/>
      <c r="H157" s="214"/>
      <c r="I157" s="214"/>
      <c r="J157" s="161"/>
      <c r="K157" s="163">
        <v>163.19999999999999</v>
      </c>
      <c r="L157" s="161"/>
      <c r="M157" s="161"/>
      <c r="N157" s="161"/>
      <c r="O157" s="161"/>
      <c r="P157" s="161"/>
      <c r="Q157" s="161"/>
      <c r="R157" s="164"/>
      <c r="T157" s="165"/>
      <c r="U157" s="161"/>
      <c r="V157" s="161"/>
      <c r="W157" s="161"/>
      <c r="X157" s="161"/>
      <c r="Y157" s="161"/>
      <c r="Z157" s="161"/>
      <c r="AA157" s="166"/>
      <c r="AT157" s="167" t="s">
        <v>194</v>
      </c>
      <c r="AU157" s="167" t="s">
        <v>80</v>
      </c>
      <c r="AV157" s="10" t="s">
        <v>114</v>
      </c>
      <c r="AW157" s="10" t="s">
        <v>30</v>
      </c>
      <c r="AX157" s="10" t="s">
        <v>72</v>
      </c>
      <c r="AY157" s="167" t="s">
        <v>187</v>
      </c>
    </row>
    <row r="158" spans="2:65" s="10" customFormat="1" ht="16.5" customHeight="1">
      <c r="B158" s="160"/>
      <c r="C158" s="161"/>
      <c r="D158" s="161"/>
      <c r="E158" s="162" t="s">
        <v>241</v>
      </c>
      <c r="F158" s="213" t="s">
        <v>242</v>
      </c>
      <c r="G158" s="214"/>
      <c r="H158" s="214"/>
      <c r="I158" s="214"/>
      <c r="J158" s="161"/>
      <c r="K158" s="163">
        <v>163.19999999999999</v>
      </c>
      <c r="L158" s="161"/>
      <c r="M158" s="161"/>
      <c r="N158" s="161"/>
      <c r="O158" s="161"/>
      <c r="P158" s="161"/>
      <c r="Q158" s="161"/>
      <c r="R158" s="164"/>
      <c r="T158" s="165"/>
      <c r="U158" s="161"/>
      <c r="V158" s="161"/>
      <c r="W158" s="161"/>
      <c r="X158" s="161"/>
      <c r="Y158" s="161"/>
      <c r="Z158" s="161"/>
      <c r="AA158" s="166"/>
      <c r="AT158" s="167" t="s">
        <v>194</v>
      </c>
      <c r="AU158" s="167" t="s">
        <v>80</v>
      </c>
      <c r="AV158" s="10" t="s">
        <v>114</v>
      </c>
      <c r="AW158" s="10" t="s">
        <v>30</v>
      </c>
      <c r="AX158" s="10" t="s">
        <v>80</v>
      </c>
      <c r="AY158" s="167" t="s">
        <v>187</v>
      </c>
    </row>
    <row r="159" spans="2:65" s="1" customFormat="1" ht="25.5" customHeight="1">
      <c r="B159" s="32"/>
      <c r="C159" s="145" t="s">
        <v>243</v>
      </c>
      <c r="D159" s="145" t="s">
        <v>188</v>
      </c>
      <c r="E159" s="146" t="s">
        <v>977</v>
      </c>
      <c r="F159" s="217" t="s">
        <v>978</v>
      </c>
      <c r="G159" s="217"/>
      <c r="H159" s="217"/>
      <c r="I159" s="217"/>
      <c r="J159" s="147" t="s">
        <v>201</v>
      </c>
      <c r="K159" s="148">
        <v>36.950000000000003</v>
      </c>
      <c r="L159" s="218">
        <v>0</v>
      </c>
      <c r="M159" s="218"/>
      <c r="N159" s="218">
        <f>ROUND(L159*K159,2)</f>
        <v>0</v>
      </c>
      <c r="O159" s="218"/>
      <c r="P159" s="218"/>
      <c r="Q159" s="218"/>
      <c r="R159" s="34"/>
      <c r="T159" s="149" t="s">
        <v>19</v>
      </c>
      <c r="U159" s="41" t="s">
        <v>37</v>
      </c>
      <c r="V159" s="150">
        <v>0</v>
      </c>
      <c r="W159" s="150">
        <f>V159*K159</f>
        <v>0</v>
      </c>
      <c r="X159" s="150">
        <v>0</v>
      </c>
      <c r="Y159" s="150">
        <f>X159*K159</f>
        <v>0</v>
      </c>
      <c r="Z159" s="150">
        <v>0</v>
      </c>
      <c r="AA159" s="151">
        <f>Z159*K159</f>
        <v>0</v>
      </c>
      <c r="AR159" s="19" t="s">
        <v>186</v>
      </c>
      <c r="AT159" s="19" t="s">
        <v>188</v>
      </c>
      <c r="AU159" s="19" t="s">
        <v>80</v>
      </c>
      <c r="AY159" s="19" t="s">
        <v>187</v>
      </c>
      <c r="BE159" s="152">
        <f>IF(U159="základní",N159,0)</f>
        <v>0</v>
      </c>
      <c r="BF159" s="152">
        <f>IF(U159="snížená",N159,0)</f>
        <v>0</v>
      </c>
      <c r="BG159" s="152">
        <f>IF(U159="zákl. přenesená",N159,0)</f>
        <v>0</v>
      </c>
      <c r="BH159" s="152">
        <f>IF(U159="sníž. přenesená",N159,0)</f>
        <v>0</v>
      </c>
      <c r="BI159" s="152">
        <f>IF(U159="nulová",N159,0)</f>
        <v>0</v>
      </c>
      <c r="BJ159" s="19" t="s">
        <v>80</v>
      </c>
      <c r="BK159" s="152">
        <f>ROUND(L159*K159,2)</f>
        <v>0</v>
      </c>
      <c r="BL159" s="19" t="s">
        <v>186</v>
      </c>
      <c r="BM159" s="19" t="s">
        <v>979</v>
      </c>
    </row>
    <row r="160" spans="2:65" s="9" customFormat="1" ht="25.5" customHeight="1">
      <c r="B160" s="153"/>
      <c r="C160" s="154"/>
      <c r="D160" s="154"/>
      <c r="E160" s="155" t="s">
        <v>19</v>
      </c>
      <c r="F160" s="219" t="s">
        <v>980</v>
      </c>
      <c r="G160" s="220"/>
      <c r="H160" s="220"/>
      <c r="I160" s="220"/>
      <c r="J160" s="154"/>
      <c r="K160" s="155" t="s">
        <v>19</v>
      </c>
      <c r="L160" s="154"/>
      <c r="M160" s="154"/>
      <c r="N160" s="154"/>
      <c r="O160" s="154"/>
      <c r="P160" s="154"/>
      <c r="Q160" s="154"/>
      <c r="R160" s="156"/>
      <c r="T160" s="157"/>
      <c r="U160" s="154"/>
      <c r="V160" s="154"/>
      <c r="W160" s="154"/>
      <c r="X160" s="154"/>
      <c r="Y160" s="154"/>
      <c r="Z160" s="154"/>
      <c r="AA160" s="158"/>
      <c r="AT160" s="159" t="s">
        <v>194</v>
      </c>
      <c r="AU160" s="159" t="s">
        <v>80</v>
      </c>
      <c r="AV160" s="9" t="s">
        <v>80</v>
      </c>
      <c r="AW160" s="9" t="s">
        <v>30</v>
      </c>
      <c r="AX160" s="9" t="s">
        <v>72</v>
      </c>
      <c r="AY160" s="159" t="s">
        <v>187</v>
      </c>
    </row>
    <row r="161" spans="2:65" s="9" customFormat="1" ht="25.5" customHeight="1">
      <c r="B161" s="153"/>
      <c r="C161" s="154"/>
      <c r="D161" s="154"/>
      <c r="E161" s="155" t="s">
        <v>19</v>
      </c>
      <c r="F161" s="215" t="s">
        <v>975</v>
      </c>
      <c r="G161" s="216"/>
      <c r="H161" s="216"/>
      <c r="I161" s="216"/>
      <c r="J161" s="154"/>
      <c r="K161" s="155" t="s">
        <v>19</v>
      </c>
      <c r="L161" s="154"/>
      <c r="M161" s="154"/>
      <c r="N161" s="154"/>
      <c r="O161" s="154"/>
      <c r="P161" s="154"/>
      <c r="Q161" s="154"/>
      <c r="R161" s="156"/>
      <c r="T161" s="157"/>
      <c r="U161" s="154"/>
      <c r="V161" s="154"/>
      <c r="W161" s="154"/>
      <c r="X161" s="154"/>
      <c r="Y161" s="154"/>
      <c r="Z161" s="154"/>
      <c r="AA161" s="158"/>
      <c r="AT161" s="159" t="s">
        <v>194</v>
      </c>
      <c r="AU161" s="159" t="s">
        <v>80</v>
      </c>
      <c r="AV161" s="9" t="s">
        <v>80</v>
      </c>
      <c r="AW161" s="9" t="s">
        <v>30</v>
      </c>
      <c r="AX161" s="9" t="s">
        <v>72</v>
      </c>
      <c r="AY161" s="159" t="s">
        <v>187</v>
      </c>
    </row>
    <row r="162" spans="2:65" s="9" customFormat="1" ht="16.5" customHeight="1">
      <c r="B162" s="153"/>
      <c r="C162" s="154"/>
      <c r="D162" s="154"/>
      <c r="E162" s="155" t="s">
        <v>19</v>
      </c>
      <c r="F162" s="215" t="s">
        <v>570</v>
      </c>
      <c r="G162" s="216"/>
      <c r="H162" s="216"/>
      <c r="I162" s="216"/>
      <c r="J162" s="154"/>
      <c r="K162" s="155" t="s">
        <v>19</v>
      </c>
      <c r="L162" s="154"/>
      <c r="M162" s="154"/>
      <c r="N162" s="154"/>
      <c r="O162" s="154"/>
      <c r="P162" s="154"/>
      <c r="Q162" s="154"/>
      <c r="R162" s="156"/>
      <c r="T162" s="157"/>
      <c r="U162" s="154"/>
      <c r="V162" s="154"/>
      <c r="W162" s="154"/>
      <c r="X162" s="154"/>
      <c r="Y162" s="154"/>
      <c r="Z162" s="154"/>
      <c r="AA162" s="158"/>
      <c r="AT162" s="159" t="s">
        <v>194</v>
      </c>
      <c r="AU162" s="159" t="s">
        <v>80</v>
      </c>
      <c r="AV162" s="9" t="s">
        <v>80</v>
      </c>
      <c r="AW162" s="9" t="s">
        <v>30</v>
      </c>
      <c r="AX162" s="9" t="s">
        <v>72</v>
      </c>
      <c r="AY162" s="159" t="s">
        <v>187</v>
      </c>
    </row>
    <row r="163" spans="2:65" s="9" customFormat="1" ht="16.5" customHeight="1">
      <c r="B163" s="153"/>
      <c r="C163" s="154"/>
      <c r="D163" s="154"/>
      <c r="E163" s="155" t="s">
        <v>19</v>
      </c>
      <c r="F163" s="215" t="s">
        <v>218</v>
      </c>
      <c r="G163" s="216"/>
      <c r="H163" s="216"/>
      <c r="I163" s="216"/>
      <c r="J163" s="154"/>
      <c r="K163" s="155" t="s">
        <v>19</v>
      </c>
      <c r="L163" s="154"/>
      <c r="M163" s="154"/>
      <c r="N163" s="154"/>
      <c r="O163" s="154"/>
      <c r="P163" s="154"/>
      <c r="Q163" s="154"/>
      <c r="R163" s="156"/>
      <c r="T163" s="157"/>
      <c r="U163" s="154"/>
      <c r="V163" s="154"/>
      <c r="W163" s="154"/>
      <c r="X163" s="154"/>
      <c r="Y163" s="154"/>
      <c r="Z163" s="154"/>
      <c r="AA163" s="158"/>
      <c r="AT163" s="159" t="s">
        <v>194</v>
      </c>
      <c r="AU163" s="159" t="s">
        <v>80</v>
      </c>
      <c r="AV163" s="9" t="s">
        <v>80</v>
      </c>
      <c r="AW163" s="9" t="s">
        <v>30</v>
      </c>
      <c r="AX163" s="9" t="s">
        <v>72</v>
      </c>
      <c r="AY163" s="159" t="s">
        <v>187</v>
      </c>
    </row>
    <row r="164" spans="2:65" s="9" customFormat="1" ht="16.5" customHeight="1">
      <c r="B164" s="153"/>
      <c r="C164" s="154"/>
      <c r="D164" s="154"/>
      <c r="E164" s="155" t="s">
        <v>19</v>
      </c>
      <c r="F164" s="215" t="s">
        <v>981</v>
      </c>
      <c r="G164" s="216"/>
      <c r="H164" s="216"/>
      <c r="I164" s="216"/>
      <c r="J164" s="154"/>
      <c r="K164" s="155" t="s">
        <v>19</v>
      </c>
      <c r="L164" s="154"/>
      <c r="M164" s="154"/>
      <c r="N164" s="154"/>
      <c r="O164" s="154"/>
      <c r="P164" s="154"/>
      <c r="Q164" s="154"/>
      <c r="R164" s="156"/>
      <c r="T164" s="157"/>
      <c r="U164" s="154"/>
      <c r="V164" s="154"/>
      <c r="W164" s="154"/>
      <c r="X164" s="154"/>
      <c r="Y164" s="154"/>
      <c r="Z164" s="154"/>
      <c r="AA164" s="158"/>
      <c r="AT164" s="159" t="s">
        <v>194</v>
      </c>
      <c r="AU164" s="159" t="s">
        <v>80</v>
      </c>
      <c r="AV164" s="9" t="s">
        <v>80</v>
      </c>
      <c r="AW164" s="9" t="s">
        <v>30</v>
      </c>
      <c r="AX164" s="9" t="s">
        <v>72</v>
      </c>
      <c r="AY164" s="159" t="s">
        <v>187</v>
      </c>
    </row>
    <row r="165" spans="2:65" s="9" customFormat="1" ht="16.5" customHeight="1">
      <c r="B165" s="153"/>
      <c r="C165" s="154"/>
      <c r="D165" s="154"/>
      <c r="E165" s="155" t="s">
        <v>19</v>
      </c>
      <c r="F165" s="215" t="s">
        <v>951</v>
      </c>
      <c r="G165" s="216"/>
      <c r="H165" s="216"/>
      <c r="I165" s="216"/>
      <c r="J165" s="154"/>
      <c r="K165" s="155" t="s">
        <v>19</v>
      </c>
      <c r="L165" s="154"/>
      <c r="M165" s="154"/>
      <c r="N165" s="154"/>
      <c r="O165" s="154"/>
      <c r="P165" s="154"/>
      <c r="Q165" s="154"/>
      <c r="R165" s="156"/>
      <c r="T165" s="157"/>
      <c r="U165" s="154"/>
      <c r="V165" s="154"/>
      <c r="W165" s="154"/>
      <c r="X165" s="154"/>
      <c r="Y165" s="154"/>
      <c r="Z165" s="154"/>
      <c r="AA165" s="158"/>
      <c r="AT165" s="159" t="s">
        <v>194</v>
      </c>
      <c r="AU165" s="159" t="s">
        <v>80</v>
      </c>
      <c r="AV165" s="9" t="s">
        <v>80</v>
      </c>
      <c r="AW165" s="9" t="s">
        <v>30</v>
      </c>
      <c r="AX165" s="9" t="s">
        <v>72</v>
      </c>
      <c r="AY165" s="159" t="s">
        <v>187</v>
      </c>
    </row>
    <row r="166" spans="2:65" s="10" customFormat="1" ht="16.5" customHeight="1">
      <c r="B166" s="160"/>
      <c r="C166" s="161"/>
      <c r="D166" s="161"/>
      <c r="E166" s="162" t="s">
        <v>219</v>
      </c>
      <c r="F166" s="213" t="s">
        <v>982</v>
      </c>
      <c r="G166" s="214"/>
      <c r="H166" s="214"/>
      <c r="I166" s="214"/>
      <c r="J166" s="161"/>
      <c r="K166" s="163">
        <v>28.35</v>
      </c>
      <c r="L166" s="161"/>
      <c r="M166" s="161"/>
      <c r="N166" s="161"/>
      <c r="O166" s="161"/>
      <c r="P166" s="161"/>
      <c r="Q166" s="161"/>
      <c r="R166" s="164"/>
      <c r="T166" s="165"/>
      <c r="U166" s="161"/>
      <c r="V166" s="161"/>
      <c r="W166" s="161"/>
      <c r="X166" s="161"/>
      <c r="Y166" s="161"/>
      <c r="Z166" s="161"/>
      <c r="AA166" s="166"/>
      <c r="AT166" s="167" t="s">
        <v>194</v>
      </c>
      <c r="AU166" s="167" t="s">
        <v>80</v>
      </c>
      <c r="AV166" s="10" t="s">
        <v>114</v>
      </c>
      <c r="AW166" s="10" t="s">
        <v>30</v>
      </c>
      <c r="AX166" s="10" t="s">
        <v>72</v>
      </c>
      <c r="AY166" s="167" t="s">
        <v>187</v>
      </c>
    </row>
    <row r="167" spans="2:65" s="9" customFormat="1" ht="16.5" customHeight="1">
      <c r="B167" s="153"/>
      <c r="C167" s="154"/>
      <c r="D167" s="154"/>
      <c r="E167" s="155" t="s">
        <v>19</v>
      </c>
      <c r="F167" s="215" t="s">
        <v>983</v>
      </c>
      <c r="G167" s="216"/>
      <c r="H167" s="216"/>
      <c r="I167" s="216"/>
      <c r="J167" s="154"/>
      <c r="K167" s="155" t="s">
        <v>19</v>
      </c>
      <c r="L167" s="154"/>
      <c r="M167" s="154"/>
      <c r="N167" s="154"/>
      <c r="O167" s="154"/>
      <c r="P167" s="154"/>
      <c r="Q167" s="154"/>
      <c r="R167" s="156"/>
      <c r="T167" s="157"/>
      <c r="U167" s="154"/>
      <c r="V167" s="154"/>
      <c r="W167" s="154"/>
      <c r="X167" s="154"/>
      <c r="Y167" s="154"/>
      <c r="Z167" s="154"/>
      <c r="AA167" s="158"/>
      <c r="AT167" s="159" t="s">
        <v>194</v>
      </c>
      <c r="AU167" s="159" t="s">
        <v>80</v>
      </c>
      <c r="AV167" s="9" t="s">
        <v>80</v>
      </c>
      <c r="AW167" s="9" t="s">
        <v>30</v>
      </c>
      <c r="AX167" s="9" t="s">
        <v>72</v>
      </c>
      <c r="AY167" s="159" t="s">
        <v>187</v>
      </c>
    </row>
    <row r="168" spans="2:65" s="9" customFormat="1" ht="16.5" customHeight="1">
      <c r="B168" s="153"/>
      <c r="C168" s="154"/>
      <c r="D168" s="154"/>
      <c r="E168" s="155" t="s">
        <v>19</v>
      </c>
      <c r="F168" s="215" t="s">
        <v>984</v>
      </c>
      <c r="G168" s="216"/>
      <c r="H168" s="216"/>
      <c r="I168" s="216"/>
      <c r="J168" s="154"/>
      <c r="K168" s="155" t="s">
        <v>19</v>
      </c>
      <c r="L168" s="154"/>
      <c r="M168" s="154"/>
      <c r="N168" s="154"/>
      <c r="O168" s="154"/>
      <c r="P168" s="154"/>
      <c r="Q168" s="154"/>
      <c r="R168" s="156"/>
      <c r="T168" s="157"/>
      <c r="U168" s="154"/>
      <c r="V168" s="154"/>
      <c r="W168" s="154"/>
      <c r="X168" s="154"/>
      <c r="Y168" s="154"/>
      <c r="Z168" s="154"/>
      <c r="AA168" s="158"/>
      <c r="AT168" s="159" t="s">
        <v>194</v>
      </c>
      <c r="AU168" s="159" t="s">
        <v>80</v>
      </c>
      <c r="AV168" s="9" t="s">
        <v>80</v>
      </c>
      <c r="AW168" s="9" t="s">
        <v>30</v>
      </c>
      <c r="AX168" s="9" t="s">
        <v>72</v>
      </c>
      <c r="AY168" s="159" t="s">
        <v>187</v>
      </c>
    </row>
    <row r="169" spans="2:65" s="10" customFormat="1" ht="16.5" customHeight="1">
      <c r="B169" s="160"/>
      <c r="C169" s="161"/>
      <c r="D169" s="161"/>
      <c r="E169" s="162" t="s">
        <v>221</v>
      </c>
      <c r="F169" s="213" t="s">
        <v>985</v>
      </c>
      <c r="G169" s="214"/>
      <c r="H169" s="214"/>
      <c r="I169" s="214"/>
      <c r="J169" s="161"/>
      <c r="K169" s="163">
        <v>8.6</v>
      </c>
      <c r="L169" s="161"/>
      <c r="M169" s="161"/>
      <c r="N169" s="161"/>
      <c r="O169" s="161"/>
      <c r="P169" s="161"/>
      <c r="Q169" s="161"/>
      <c r="R169" s="164"/>
      <c r="T169" s="165"/>
      <c r="U169" s="161"/>
      <c r="V169" s="161"/>
      <c r="W169" s="161"/>
      <c r="X169" s="161"/>
      <c r="Y169" s="161"/>
      <c r="Z169" s="161"/>
      <c r="AA169" s="166"/>
      <c r="AT169" s="167" t="s">
        <v>194</v>
      </c>
      <c r="AU169" s="167" t="s">
        <v>80</v>
      </c>
      <c r="AV169" s="10" t="s">
        <v>114</v>
      </c>
      <c r="AW169" s="10" t="s">
        <v>30</v>
      </c>
      <c r="AX169" s="10" t="s">
        <v>72</v>
      </c>
      <c r="AY169" s="167" t="s">
        <v>187</v>
      </c>
    </row>
    <row r="170" spans="2:65" s="10" customFormat="1" ht="16.5" customHeight="1">
      <c r="B170" s="160"/>
      <c r="C170" s="161"/>
      <c r="D170" s="161"/>
      <c r="E170" s="162" t="s">
        <v>986</v>
      </c>
      <c r="F170" s="213" t="s">
        <v>987</v>
      </c>
      <c r="G170" s="214"/>
      <c r="H170" s="214"/>
      <c r="I170" s="214"/>
      <c r="J170" s="161"/>
      <c r="K170" s="163">
        <v>36.950000000000003</v>
      </c>
      <c r="L170" s="161"/>
      <c r="M170" s="161"/>
      <c r="N170" s="161"/>
      <c r="O170" s="161"/>
      <c r="P170" s="161"/>
      <c r="Q170" s="161"/>
      <c r="R170" s="164"/>
      <c r="T170" s="165"/>
      <c r="U170" s="161"/>
      <c r="V170" s="161"/>
      <c r="W170" s="161"/>
      <c r="X170" s="161"/>
      <c r="Y170" s="161"/>
      <c r="Z170" s="161"/>
      <c r="AA170" s="166"/>
      <c r="AT170" s="167" t="s">
        <v>194</v>
      </c>
      <c r="AU170" s="167" t="s">
        <v>80</v>
      </c>
      <c r="AV170" s="10" t="s">
        <v>114</v>
      </c>
      <c r="AW170" s="10" t="s">
        <v>30</v>
      </c>
      <c r="AX170" s="10" t="s">
        <v>80</v>
      </c>
      <c r="AY170" s="167" t="s">
        <v>187</v>
      </c>
    </row>
    <row r="171" spans="2:65" s="1" customFormat="1" ht="25.5" customHeight="1">
      <c r="B171" s="32"/>
      <c r="C171" s="145" t="s">
        <v>252</v>
      </c>
      <c r="D171" s="145" t="s">
        <v>188</v>
      </c>
      <c r="E171" s="146" t="s">
        <v>604</v>
      </c>
      <c r="F171" s="217" t="s">
        <v>605</v>
      </c>
      <c r="G171" s="217"/>
      <c r="H171" s="217"/>
      <c r="I171" s="217"/>
      <c r="J171" s="147" t="s">
        <v>201</v>
      </c>
      <c r="K171" s="148">
        <v>804.9</v>
      </c>
      <c r="L171" s="218">
        <v>0</v>
      </c>
      <c r="M171" s="218"/>
      <c r="N171" s="218">
        <f>ROUND(L171*K171,2)</f>
        <v>0</v>
      </c>
      <c r="O171" s="218"/>
      <c r="P171" s="218"/>
      <c r="Q171" s="218"/>
      <c r="R171" s="34"/>
      <c r="T171" s="149" t="s">
        <v>19</v>
      </c>
      <c r="U171" s="41" t="s">
        <v>37</v>
      </c>
      <c r="V171" s="150">
        <v>0</v>
      </c>
      <c r="W171" s="150">
        <f>V171*K171</f>
        <v>0</v>
      </c>
      <c r="X171" s="150">
        <v>0</v>
      </c>
      <c r="Y171" s="150">
        <f>X171*K171</f>
        <v>0</v>
      </c>
      <c r="Z171" s="150">
        <v>0</v>
      </c>
      <c r="AA171" s="151">
        <f>Z171*K171</f>
        <v>0</v>
      </c>
      <c r="AR171" s="19" t="s">
        <v>186</v>
      </c>
      <c r="AT171" s="19" t="s">
        <v>188</v>
      </c>
      <c r="AU171" s="19" t="s">
        <v>80</v>
      </c>
      <c r="AY171" s="19" t="s">
        <v>187</v>
      </c>
      <c r="BE171" s="152">
        <f>IF(U171="základní",N171,0)</f>
        <v>0</v>
      </c>
      <c r="BF171" s="152">
        <f>IF(U171="snížená",N171,0)</f>
        <v>0</v>
      </c>
      <c r="BG171" s="152">
        <f>IF(U171="zákl. přenesená",N171,0)</f>
        <v>0</v>
      </c>
      <c r="BH171" s="152">
        <f>IF(U171="sníž. přenesená",N171,0)</f>
        <v>0</v>
      </c>
      <c r="BI171" s="152">
        <f>IF(U171="nulová",N171,0)</f>
        <v>0</v>
      </c>
      <c r="BJ171" s="19" t="s">
        <v>80</v>
      </c>
      <c r="BK171" s="152">
        <f>ROUND(L171*K171,2)</f>
        <v>0</v>
      </c>
      <c r="BL171" s="19" t="s">
        <v>186</v>
      </c>
      <c r="BM171" s="19" t="s">
        <v>988</v>
      </c>
    </row>
    <row r="172" spans="2:65" s="1" customFormat="1" ht="25.5" customHeight="1">
      <c r="B172" s="32"/>
      <c r="C172" s="145" t="s">
        <v>263</v>
      </c>
      <c r="D172" s="145" t="s">
        <v>188</v>
      </c>
      <c r="E172" s="146" t="s">
        <v>613</v>
      </c>
      <c r="F172" s="217" t="s">
        <v>614</v>
      </c>
      <c r="G172" s="217"/>
      <c r="H172" s="217"/>
      <c r="I172" s="217"/>
      <c r="J172" s="147" t="s">
        <v>201</v>
      </c>
      <c r="K172" s="148">
        <v>81.75</v>
      </c>
      <c r="L172" s="218">
        <v>0</v>
      </c>
      <c r="M172" s="218"/>
      <c r="N172" s="218">
        <f>ROUND(L172*K172,2)</f>
        <v>0</v>
      </c>
      <c r="O172" s="218"/>
      <c r="P172" s="218"/>
      <c r="Q172" s="218"/>
      <c r="R172" s="34"/>
      <c r="T172" s="149" t="s">
        <v>19</v>
      </c>
      <c r="U172" s="41" t="s">
        <v>37</v>
      </c>
      <c r="V172" s="150">
        <v>0</v>
      </c>
      <c r="W172" s="150">
        <f>V172*K172</f>
        <v>0</v>
      </c>
      <c r="X172" s="150">
        <v>0</v>
      </c>
      <c r="Y172" s="150">
        <f>X172*K172</f>
        <v>0</v>
      </c>
      <c r="Z172" s="150">
        <v>0</v>
      </c>
      <c r="AA172" s="151">
        <f>Z172*K172</f>
        <v>0</v>
      </c>
      <c r="AR172" s="19" t="s">
        <v>186</v>
      </c>
      <c r="AT172" s="19" t="s">
        <v>188</v>
      </c>
      <c r="AU172" s="19" t="s">
        <v>80</v>
      </c>
      <c r="AY172" s="19" t="s">
        <v>187</v>
      </c>
      <c r="BE172" s="152">
        <f>IF(U172="základní",N172,0)</f>
        <v>0</v>
      </c>
      <c r="BF172" s="152">
        <f>IF(U172="snížená",N172,0)</f>
        <v>0</v>
      </c>
      <c r="BG172" s="152">
        <f>IF(U172="zákl. přenesená",N172,0)</f>
        <v>0</v>
      </c>
      <c r="BH172" s="152">
        <f>IF(U172="sníž. přenesená",N172,0)</f>
        <v>0</v>
      </c>
      <c r="BI172" s="152">
        <f>IF(U172="nulová",N172,0)</f>
        <v>0</v>
      </c>
      <c r="BJ172" s="19" t="s">
        <v>80</v>
      </c>
      <c r="BK172" s="152">
        <f>ROUND(L172*K172,2)</f>
        <v>0</v>
      </c>
      <c r="BL172" s="19" t="s">
        <v>186</v>
      </c>
      <c r="BM172" s="19" t="s">
        <v>989</v>
      </c>
    </row>
    <row r="173" spans="2:65" s="9" customFormat="1" ht="25.5" customHeight="1">
      <c r="B173" s="153"/>
      <c r="C173" s="154"/>
      <c r="D173" s="154"/>
      <c r="E173" s="155" t="s">
        <v>19</v>
      </c>
      <c r="F173" s="219" t="s">
        <v>616</v>
      </c>
      <c r="G173" s="220"/>
      <c r="H173" s="220"/>
      <c r="I173" s="220"/>
      <c r="J173" s="154"/>
      <c r="K173" s="155" t="s">
        <v>19</v>
      </c>
      <c r="L173" s="154"/>
      <c r="M173" s="154"/>
      <c r="N173" s="154"/>
      <c r="O173" s="154"/>
      <c r="P173" s="154"/>
      <c r="Q173" s="154"/>
      <c r="R173" s="156"/>
      <c r="T173" s="157"/>
      <c r="U173" s="154"/>
      <c r="V173" s="154"/>
      <c r="W173" s="154"/>
      <c r="X173" s="154"/>
      <c r="Y173" s="154"/>
      <c r="Z173" s="154"/>
      <c r="AA173" s="158"/>
      <c r="AT173" s="159" t="s">
        <v>194</v>
      </c>
      <c r="AU173" s="159" t="s">
        <v>80</v>
      </c>
      <c r="AV173" s="9" t="s">
        <v>80</v>
      </c>
      <c r="AW173" s="9" t="s">
        <v>30</v>
      </c>
      <c r="AX173" s="9" t="s">
        <v>72</v>
      </c>
      <c r="AY173" s="159" t="s">
        <v>187</v>
      </c>
    </row>
    <row r="174" spans="2:65" s="9" customFormat="1" ht="16.5" customHeight="1">
      <c r="B174" s="153"/>
      <c r="C174" s="154"/>
      <c r="D174" s="154"/>
      <c r="E174" s="155" t="s">
        <v>19</v>
      </c>
      <c r="F174" s="215" t="s">
        <v>570</v>
      </c>
      <c r="G174" s="216"/>
      <c r="H174" s="216"/>
      <c r="I174" s="216"/>
      <c r="J174" s="154"/>
      <c r="K174" s="155" t="s">
        <v>19</v>
      </c>
      <c r="L174" s="154"/>
      <c r="M174" s="154"/>
      <c r="N174" s="154"/>
      <c r="O174" s="154"/>
      <c r="P174" s="154"/>
      <c r="Q174" s="154"/>
      <c r="R174" s="156"/>
      <c r="T174" s="157"/>
      <c r="U174" s="154"/>
      <c r="V174" s="154"/>
      <c r="W174" s="154"/>
      <c r="X174" s="154"/>
      <c r="Y174" s="154"/>
      <c r="Z174" s="154"/>
      <c r="AA174" s="158"/>
      <c r="AT174" s="159" t="s">
        <v>194</v>
      </c>
      <c r="AU174" s="159" t="s">
        <v>80</v>
      </c>
      <c r="AV174" s="9" t="s">
        <v>80</v>
      </c>
      <c r="AW174" s="9" t="s">
        <v>30</v>
      </c>
      <c r="AX174" s="9" t="s">
        <v>72</v>
      </c>
      <c r="AY174" s="159" t="s">
        <v>187</v>
      </c>
    </row>
    <row r="175" spans="2:65" s="9" customFormat="1" ht="16.5" customHeight="1">
      <c r="B175" s="153"/>
      <c r="C175" s="154"/>
      <c r="D175" s="154"/>
      <c r="E175" s="155" t="s">
        <v>19</v>
      </c>
      <c r="F175" s="215" t="s">
        <v>218</v>
      </c>
      <c r="G175" s="216"/>
      <c r="H175" s="216"/>
      <c r="I175" s="216"/>
      <c r="J175" s="154"/>
      <c r="K175" s="155" t="s">
        <v>19</v>
      </c>
      <c r="L175" s="154"/>
      <c r="M175" s="154"/>
      <c r="N175" s="154"/>
      <c r="O175" s="154"/>
      <c r="P175" s="154"/>
      <c r="Q175" s="154"/>
      <c r="R175" s="156"/>
      <c r="T175" s="157"/>
      <c r="U175" s="154"/>
      <c r="V175" s="154"/>
      <c r="W175" s="154"/>
      <c r="X175" s="154"/>
      <c r="Y175" s="154"/>
      <c r="Z175" s="154"/>
      <c r="AA175" s="158"/>
      <c r="AT175" s="159" t="s">
        <v>194</v>
      </c>
      <c r="AU175" s="159" t="s">
        <v>80</v>
      </c>
      <c r="AV175" s="9" t="s">
        <v>80</v>
      </c>
      <c r="AW175" s="9" t="s">
        <v>30</v>
      </c>
      <c r="AX175" s="9" t="s">
        <v>72</v>
      </c>
      <c r="AY175" s="159" t="s">
        <v>187</v>
      </c>
    </row>
    <row r="176" spans="2:65" s="9" customFormat="1" ht="16.5" customHeight="1">
      <c r="B176" s="153"/>
      <c r="C176" s="154"/>
      <c r="D176" s="154"/>
      <c r="E176" s="155" t="s">
        <v>19</v>
      </c>
      <c r="F176" s="215" t="s">
        <v>990</v>
      </c>
      <c r="G176" s="216"/>
      <c r="H176" s="216"/>
      <c r="I176" s="216"/>
      <c r="J176" s="154"/>
      <c r="K176" s="155" t="s">
        <v>19</v>
      </c>
      <c r="L176" s="154"/>
      <c r="M176" s="154"/>
      <c r="N176" s="154"/>
      <c r="O176" s="154"/>
      <c r="P176" s="154"/>
      <c r="Q176" s="154"/>
      <c r="R176" s="156"/>
      <c r="T176" s="157"/>
      <c r="U176" s="154"/>
      <c r="V176" s="154"/>
      <c r="W176" s="154"/>
      <c r="X176" s="154"/>
      <c r="Y176" s="154"/>
      <c r="Z176" s="154"/>
      <c r="AA176" s="158"/>
      <c r="AT176" s="159" t="s">
        <v>194</v>
      </c>
      <c r="AU176" s="159" t="s">
        <v>80</v>
      </c>
      <c r="AV176" s="9" t="s">
        <v>80</v>
      </c>
      <c r="AW176" s="9" t="s">
        <v>30</v>
      </c>
      <c r="AX176" s="9" t="s">
        <v>72</v>
      </c>
      <c r="AY176" s="159" t="s">
        <v>187</v>
      </c>
    </row>
    <row r="177" spans="2:65" s="9" customFormat="1" ht="16.5" customHeight="1">
      <c r="B177" s="153"/>
      <c r="C177" s="154"/>
      <c r="D177" s="154"/>
      <c r="E177" s="155" t="s">
        <v>19</v>
      </c>
      <c r="F177" s="215" t="s">
        <v>951</v>
      </c>
      <c r="G177" s="216"/>
      <c r="H177" s="216"/>
      <c r="I177" s="216"/>
      <c r="J177" s="154"/>
      <c r="K177" s="155" t="s">
        <v>19</v>
      </c>
      <c r="L177" s="154"/>
      <c r="M177" s="154"/>
      <c r="N177" s="154"/>
      <c r="O177" s="154"/>
      <c r="P177" s="154"/>
      <c r="Q177" s="154"/>
      <c r="R177" s="156"/>
      <c r="T177" s="157"/>
      <c r="U177" s="154"/>
      <c r="V177" s="154"/>
      <c r="W177" s="154"/>
      <c r="X177" s="154"/>
      <c r="Y177" s="154"/>
      <c r="Z177" s="154"/>
      <c r="AA177" s="158"/>
      <c r="AT177" s="159" t="s">
        <v>194</v>
      </c>
      <c r="AU177" s="159" t="s">
        <v>80</v>
      </c>
      <c r="AV177" s="9" t="s">
        <v>80</v>
      </c>
      <c r="AW177" s="9" t="s">
        <v>30</v>
      </c>
      <c r="AX177" s="9" t="s">
        <v>72</v>
      </c>
      <c r="AY177" s="159" t="s">
        <v>187</v>
      </c>
    </row>
    <row r="178" spans="2:65" s="10" customFormat="1" ht="16.5" customHeight="1">
      <c r="B178" s="160"/>
      <c r="C178" s="161"/>
      <c r="D178" s="161"/>
      <c r="E178" s="162" t="s">
        <v>270</v>
      </c>
      <c r="F178" s="213" t="s">
        <v>991</v>
      </c>
      <c r="G178" s="214"/>
      <c r="H178" s="214"/>
      <c r="I178" s="214"/>
      <c r="J178" s="161"/>
      <c r="K178" s="163">
        <v>26.25</v>
      </c>
      <c r="L178" s="161"/>
      <c r="M178" s="161"/>
      <c r="N178" s="161"/>
      <c r="O178" s="161"/>
      <c r="P178" s="161"/>
      <c r="Q178" s="161"/>
      <c r="R178" s="164"/>
      <c r="T178" s="165"/>
      <c r="U178" s="161"/>
      <c r="V178" s="161"/>
      <c r="W178" s="161"/>
      <c r="X178" s="161"/>
      <c r="Y178" s="161"/>
      <c r="Z178" s="161"/>
      <c r="AA178" s="166"/>
      <c r="AT178" s="167" t="s">
        <v>194</v>
      </c>
      <c r="AU178" s="167" t="s">
        <v>80</v>
      </c>
      <c r="AV178" s="10" t="s">
        <v>114</v>
      </c>
      <c r="AW178" s="10" t="s">
        <v>30</v>
      </c>
      <c r="AX178" s="10" t="s">
        <v>72</v>
      </c>
      <c r="AY178" s="167" t="s">
        <v>187</v>
      </c>
    </row>
    <row r="179" spans="2:65" s="10" customFormat="1" ht="16.5" customHeight="1">
      <c r="B179" s="160"/>
      <c r="C179" s="161"/>
      <c r="D179" s="161"/>
      <c r="E179" s="162" t="s">
        <v>272</v>
      </c>
      <c r="F179" s="213" t="s">
        <v>992</v>
      </c>
      <c r="G179" s="214"/>
      <c r="H179" s="214"/>
      <c r="I179" s="214"/>
      <c r="J179" s="161"/>
      <c r="K179" s="163">
        <v>55.5</v>
      </c>
      <c r="L179" s="161"/>
      <c r="M179" s="161"/>
      <c r="N179" s="161"/>
      <c r="O179" s="161"/>
      <c r="P179" s="161"/>
      <c r="Q179" s="161"/>
      <c r="R179" s="164"/>
      <c r="T179" s="165"/>
      <c r="U179" s="161"/>
      <c r="V179" s="161"/>
      <c r="W179" s="161"/>
      <c r="X179" s="161"/>
      <c r="Y179" s="161"/>
      <c r="Z179" s="161"/>
      <c r="AA179" s="166"/>
      <c r="AT179" s="167" t="s">
        <v>194</v>
      </c>
      <c r="AU179" s="167" t="s">
        <v>80</v>
      </c>
      <c r="AV179" s="10" t="s">
        <v>114</v>
      </c>
      <c r="AW179" s="10" t="s">
        <v>30</v>
      </c>
      <c r="AX179" s="10" t="s">
        <v>72</v>
      </c>
      <c r="AY179" s="167" t="s">
        <v>187</v>
      </c>
    </row>
    <row r="180" spans="2:65" s="10" customFormat="1" ht="16.5" customHeight="1">
      <c r="B180" s="160"/>
      <c r="C180" s="161"/>
      <c r="D180" s="161"/>
      <c r="E180" s="162" t="s">
        <v>598</v>
      </c>
      <c r="F180" s="213" t="s">
        <v>599</v>
      </c>
      <c r="G180" s="214"/>
      <c r="H180" s="214"/>
      <c r="I180" s="214"/>
      <c r="J180" s="161"/>
      <c r="K180" s="163">
        <v>81.75</v>
      </c>
      <c r="L180" s="161"/>
      <c r="M180" s="161"/>
      <c r="N180" s="161"/>
      <c r="O180" s="161"/>
      <c r="P180" s="161"/>
      <c r="Q180" s="161"/>
      <c r="R180" s="164"/>
      <c r="T180" s="165"/>
      <c r="U180" s="161"/>
      <c r="V180" s="161"/>
      <c r="W180" s="161"/>
      <c r="X180" s="161"/>
      <c r="Y180" s="161"/>
      <c r="Z180" s="161"/>
      <c r="AA180" s="166"/>
      <c r="AT180" s="167" t="s">
        <v>194</v>
      </c>
      <c r="AU180" s="167" t="s">
        <v>80</v>
      </c>
      <c r="AV180" s="10" t="s">
        <v>114</v>
      </c>
      <c r="AW180" s="10" t="s">
        <v>30</v>
      </c>
      <c r="AX180" s="10" t="s">
        <v>80</v>
      </c>
      <c r="AY180" s="167" t="s">
        <v>187</v>
      </c>
    </row>
    <row r="181" spans="2:65" s="1" customFormat="1" ht="25.5" customHeight="1">
      <c r="B181" s="32"/>
      <c r="C181" s="145" t="s">
        <v>274</v>
      </c>
      <c r="D181" s="145" t="s">
        <v>188</v>
      </c>
      <c r="E181" s="146" t="s">
        <v>624</v>
      </c>
      <c r="F181" s="217" t="s">
        <v>625</v>
      </c>
      <c r="G181" s="217"/>
      <c r="H181" s="217"/>
      <c r="I181" s="217"/>
      <c r="J181" s="147" t="s">
        <v>215</v>
      </c>
      <c r="K181" s="148">
        <v>1272</v>
      </c>
      <c r="L181" s="218">
        <v>0</v>
      </c>
      <c r="M181" s="218"/>
      <c r="N181" s="218">
        <f>ROUND(L181*K181,2)</f>
        <v>0</v>
      </c>
      <c r="O181" s="218"/>
      <c r="P181" s="218"/>
      <c r="Q181" s="218"/>
      <c r="R181" s="34"/>
      <c r="T181" s="149" t="s">
        <v>19</v>
      </c>
      <c r="U181" s="41" t="s">
        <v>37</v>
      </c>
      <c r="V181" s="150">
        <v>0</v>
      </c>
      <c r="W181" s="150">
        <f>V181*K181</f>
        <v>0</v>
      </c>
      <c r="X181" s="150">
        <v>0</v>
      </c>
      <c r="Y181" s="150">
        <f>X181*K181</f>
        <v>0</v>
      </c>
      <c r="Z181" s="150">
        <v>0</v>
      </c>
      <c r="AA181" s="151">
        <f>Z181*K181</f>
        <v>0</v>
      </c>
      <c r="AR181" s="19" t="s">
        <v>186</v>
      </c>
      <c r="AT181" s="19" t="s">
        <v>188</v>
      </c>
      <c r="AU181" s="19" t="s">
        <v>80</v>
      </c>
      <c r="AY181" s="19" t="s">
        <v>187</v>
      </c>
      <c r="BE181" s="152">
        <f>IF(U181="základní",N181,0)</f>
        <v>0</v>
      </c>
      <c r="BF181" s="152">
        <f>IF(U181="snížená",N181,0)</f>
        <v>0</v>
      </c>
      <c r="BG181" s="152">
        <f>IF(U181="zákl. přenesená",N181,0)</f>
        <v>0</v>
      </c>
      <c r="BH181" s="152">
        <f>IF(U181="sníž. přenesená",N181,0)</f>
        <v>0</v>
      </c>
      <c r="BI181" s="152">
        <f>IF(U181="nulová",N181,0)</f>
        <v>0</v>
      </c>
      <c r="BJ181" s="19" t="s">
        <v>80</v>
      </c>
      <c r="BK181" s="152">
        <f>ROUND(L181*K181,2)</f>
        <v>0</v>
      </c>
      <c r="BL181" s="19" t="s">
        <v>186</v>
      </c>
      <c r="BM181" s="19" t="s">
        <v>993</v>
      </c>
    </row>
    <row r="182" spans="2:65" s="9" customFormat="1" ht="16.5" customHeight="1">
      <c r="B182" s="153"/>
      <c r="C182" s="154"/>
      <c r="D182" s="154"/>
      <c r="E182" s="155" t="s">
        <v>19</v>
      </c>
      <c r="F182" s="219" t="s">
        <v>627</v>
      </c>
      <c r="G182" s="220"/>
      <c r="H182" s="220"/>
      <c r="I182" s="220"/>
      <c r="J182" s="154"/>
      <c r="K182" s="155" t="s">
        <v>19</v>
      </c>
      <c r="L182" s="154"/>
      <c r="M182" s="154"/>
      <c r="N182" s="154"/>
      <c r="O182" s="154"/>
      <c r="P182" s="154"/>
      <c r="Q182" s="154"/>
      <c r="R182" s="156"/>
      <c r="T182" s="157"/>
      <c r="U182" s="154"/>
      <c r="V182" s="154"/>
      <c r="W182" s="154"/>
      <c r="X182" s="154"/>
      <c r="Y182" s="154"/>
      <c r="Z182" s="154"/>
      <c r="AA182" s="158"/>
      <c r="AT182" s="159" t="s">
        <v>194</v>
      </c>
      <c r="AU182" s="159" t="s">
        <v>80</v>
      </c>
      <c r="AV182" s="9" t="s">
        <v>80</v>
      </c>
      <c r="AW182" s="9" t="s">
        <v>30</v>
      </c>
      <c r="AX182" s="9" t="s">
        <v>72</v>
      </c>
      <c r="AY182" s="159" t="s">
        <v>187</v>
      </c>
    </row>
    <row r="183" spans="2:65" s="9" customFormat="1" ht="16.5" customHeight="1">
      <c r="B183" s="153"/>
      <c r="C183" s="154"/>
      <c r="D183" s="154"/>
      <c r="E183" s="155" t="s">
        <v>19</v>
      </c>
      <c r="F183" s="215" t="s">
        <v>570</v>
      </c>
      <c r="G183" s="216"/>
      <c r="H183" s="216"/>
      <c r="I183" s="216"/>
      <c r="J183" s="154"/>
      <c r="K183" s="155" t="s">
        <v>19</v>
      </c>
      <c r="L183" s="154"/>
      <c r="M183" s="154"/>
      <c r="N183" s="154"/>
      <c r="O183" s="154"/>
      <c r="P183" s="154"/>
      <c r="Q183" s="154"/>
      <c r="R183" s="156"/>
      <c r="T183" s="157"/>
      <c r="U183" s="154"/>
      <c r="V183" s="154"/>
      <c r="W183" s="154"/>
      <c r="X183" s="154"/>
      <c r="Y183" s="154"/>
      <c r="Z183" s="154"/>
      <c r="AA183" s="158"/>
      <c r="AT183" s="159" t="s">
        <v>194</v>
      </c>
      <c r="AU183" s="159" t="s">
        <v>80</v>
      </c>
      <c r="AV183" s="9" t="s">
        <v>80</v>
      </c>
      <c r="AW183" s="9" t="s">
        <v>30</v>
      </c>
      <c r="AX183" s="9" t="s">
        <v>72</v>
      </c>
      <c r="AY183" s="159" t="s">
        <v>187</v>
      </c>
    </row>
    <row r="184" spans="2:65" s="9" customFormat="1" ht="16.5" customHeight="1">
      <c r="B184" s="153"/>
      <c r="C184" s="154"/>
      <c r="D184" s="154"/>
      <c r="E184" s="155" t="s">
        <v>19</v>
      </c>
      <c r="F184" s="215" t="s">
        <v>218</v>
      </c>
      <c r="G184" s="216"/>
      <c r="H184" s="216"/>
      <c r="I184" s="216"/>
      <c r="J184" s="154"/>
      <c r="K184" s="155" t="s">
        <v>19</v>
      </c>
      <c r="L184" s="154"/>
      <c r="M184" s="154"/>
      <c r="N184" s="154"/>
      <c r="O184" s="154"/>
      <c r="P184" s="154"/>
      <c r="Q184" s="154"/>
      <c r="R184" s="156"/>
      <c r="T184" s="157"/>
      <c r="U184" s="154"/>
      <c r="V184" s="154"/>
      <c r="W184" s="154"/>
      <c r="X184" s="154"/>
      <c r="Y184" s="154"/>
      <c r="Z184" s="154"/>
      <c r="AA184" s="158"/>
      <c r="AT184" s="159" t="s">
        <v>194</v>
      </c>
      <c r="AU184" s="159" t="s">
        <v>80</v>
      </c>
      <c r="AV184" s="9" t="s">
        <v>80</v>
      </c>
      <c r="AW184" s="9" t="s">
        <v>30</v>
      </c>
      <c r="AX184" s="9" t="s">
        <v>72</v>
      </c>
      <c r="AY184" s="159" t="s">
        <v>187</v>
      </c>
    </row>
    <row r="185" spans="2:65" s="9" customFormat="1" ht="16.5" customHeight="1">
      <c r="B185" s="153"/>
      <c r="C185" s="154"/>
      <c r="D185" s="154"/>
      <c r="E185" s="155" t="s">
        <v>19</v>
      </c>
      <c r="F185" s="215" t="s">
        <v>628</v>
      </c>
      <c r="G185" s="216"/>
      <c r="H185" s="216"/>
      <c r="I185" s="216"/>
      <c r="J185" s="154"/>
      <c r="K185" s="155" t="s">
        <v>19</v>
      </c>
      <c r="L185" s="154"/>
      <c r="M185" s="154"/>
      <c r="N185" s="154"/>
      <c r="O185" s="154"/>
      <c r="P185" s="154"/>
      <c r="Q185" s="154"/>
      <c r="R185" s="156"/>
      <c r="T185" s="157"/>
      <c r="U185" s="154"/>
      <c r="V185" s="154"/>
      <c r="W185" s="154"/>
      <c r="X185" s="154"/>
      <c r="Y185" s="154"/>
      <c r="Z185" s="154"/>
      <c r="AA185" s="158"/>
      <c r="AT185" s="159" t="s">
        <v>194</v>
      </c>
      <c r="AU185" s="159" t="s">
        <v>80</v>
      </c>
      <c r="AV185" s="9" t="s">
        <v>80</v>
      </c>
      <c r="AW185" s="9" t="s">
        <v>30</v>
      </c>
      <c r="AX185" s="9" t="s">
        <v>72</v>
      </c>
      <c r="AY185" s="159" t="s">
        <v>187</v>
      </c>
    </row>
    <row r="186" spans="2:65" s="10" customFormat="1" ht="16.5" customHeight="1">
      <c r="B186" s="160"/>
      <c r="C186" s="161"/>
      <c r="D186" s="161"/>
      <c r="E186" s="162" t="s">
        <v>248</v>
      </c>
      <c r="F186" s="213" t="s">
        <v>629</v>
      </c>
      <c r="G186" s="214"/>
      <c r="H186" s="214"/>
      <c r="I186" s="214"/>
      <c r="J186" s="161"/>
      <c r="K186" s="163">
        <v>1272</v>
      </c>
      <c r="L186" s="161"/>
      <c r="M186" s="161"/>
      <c r="N186" s="161"/>
      <c r="O186" s="161"/>
      <c r="P186" s="161"/>
      <c r="Q186" s="161"/>
      <c r="R186" s="164"/>
      <c r="T186" s="165"/>
      <c r="U186" s="161"/>
      <c r="V186" s="161"/>
      <c r="W186" s="161"/>
      <c r="X186" s="161"/>
      <c r="Y186" s="161"/>
      <c r="Z186" s="161"/>
      <c r="AA186" s="166"/>
      <c r="AT186" s="167" t="s">
        <v>194</v>
      </c>
      <c r="AU186" s="167" t="s">
        <v>80</v>
      </c>
      <c r="AV186" s="10" t="s">
        <v>114</v>
      </c>
      <c r="AW186" s="10" t="s">
        <v>30</v>
      </c>
      <c r="AX186" s="10" t="s">
        <v>72</v>
      </c>
      <c r="AY186" s="167" t="s">
        <v>187</v>
      </c>
    </row>
    <row r="187" spans="2:65" s="10" customFormat="1" ht="16.5" customHeight="1">
      <c r="B187" s="160"/>
      <c r="C187" s="161"/>
      <c r="D187" s="161"/>
      <c r="E187" s="162" t="s">
        <v>250</v>
      </c>
      <c r="F187" s="213" t="s">
        <v>251</v>
      </c>
      <c r="G187" s="214"/>
      <c r="H187" s="214"/>
      <c r="I187" s="214"/>
      <c r="J187" s="161"/>
      <c r="K187" s="163">
        <v>1272</v>
      </c>
      <c r="L187" s="161"/>
      <c r="M187" s="161"/>
      <c r="N187" s="161"/>
      <c r="O187" s="161"/>
      <c r="P187" s="161"/>
      <c r="Q187" s="161"/>
      <c r="R187" s="164"/>
      <c r="T187" s="165"/>
      <c r="U187" s="161"/>
      <c r="V187" s="161"/>
      <c r="W187" s="161"/>
      <c r="X187" s="161"/>
      <c r="Y187" s="161"/>
      <c r="Z187" s="161"/>
      <c r="AA187" s="166"/>
      <c r="AT187" s="167" t="s">
        <v>194</v>
      </c>
      <c r="AU187" s="167" t="s">
        <v>80</v>
      </c>
      <c r="AV187" s="10" t="s">
        <v>114</v>
      </c>
      <c r="AW187" s="10" t="s">
        <v>30</v>
      </c>
      <c r="AX187" s="10" t="s">
        <v>80</v>
      </c>
      <c r="AY187" s="167" t="s">
        <v>187</v>
      </c>
    </row>
    <row r="188" spans="2:65" s="1" customFormat="1" ht="25.5" customHeight="1">
      <c r="B188" s="32"/>
      <c r="C188" s="145" t="s">
        <v>287</v>
      </c>
      <c r="D188" s="145" t="s">
        <v>188</v>
      </c>
      <c r="E188" s="146" t="s">
        <v>994</v>
      </c>
      <c r="F188" s="217" t="s">
        <v>995</v>
      </c>
      <c r="G188" s="217"/>
      <c r="H188" s="217"/>
      <c r="I188" s="217"/>
      <c r="J188" s="147" t="s">
        <v>215</v>
      </c>
      <c r="K188" s="148">
        <v>1627</v>
      </c>
      <c r="L188" s="218">
        <v>0</v>
      </c>
      <c r="M188" s="218"/>
      <c r="N188" s="218">
        <f>ROUND(L188*K188,2)</f>
        <v>0</v>
      </c>
      <c r="O188" s="218"/>
      <c r="P188" s="218"/>
      <c r="Q188" s="218"/>
      <c r="R188" s="34"/>
      <c r="T188" s="149" t="s">
        <v>19</v>
      </c>
      <c r="U188" s="41" t="s">
        <v>37</v>
      </c>
      <c r="V188" s="150">
        <v>0</v>
      </c>
      <c r="W188" s="150">
        <f>V188*K188</f>
        <v>0</v>
      </c>
      <c r="X188" s="150">
        <v>0</v>
      </c>
      <c r="Y188" s="150">
        <f>X188*K188</f>
        <v>0</v>
      </c>
      <c r="Z188" s="150">
        <v>0</v>
      </c>
      <c r="AA188" s="151">
        <f>Z188*K188</f>
        <v>0</v>
      </c>
      <c r="AR188" s="19" t="s">
        <v>186</v>
      </c>
      <c r="AT188" s="19" t="s">
        <v>188</v>
      </c>
      <c r="AU188" s="19" t="s">
        <v>80</v>
      </c>
      <c r="AY188" s="19" t="s">
        <v>187</v>
      </c>
      <c r="BE188" s="152">
        <f>IF(U188="základní",N188,0)</f>
        <v>0</v>
      </c>
      <c r="BF188" s="152">
        <f>IF(U188="snížená",N188,0)</f>
        <v>0</v>
      </c>
      <c r="BG188" s="152">
        <f>IF(U188="zákl. přenesená",N188,0)</f>
        <v>0</v>
      </c>
      <c r="BH188" s="152">
        <f>IF(U188="sníž. přenesená",N188,0)</f>
        <v>0</v>
      </c>
      <c r="BI188" s="152">
        <f>IF(U188="nulová",N188,0)</f>
        <v>0</v>
      </c>
      <c r="BJ188" s="19" t="s">
        <v>80</v>
      </c>
      <c r="BK188" s="152">
        <f>ROUND(L188*K188,2)</f>
        <v>0</v>
      </c>
      <c r="BL188" s="19" t="s">
        <v>186</v>
      </c>
      <c r="BM188" s="19" t="s">
        <v>996</v>
      </c>
    </row>
    <row r="189" spans="2:65" s="9" customFormat="1" ht="16.5" customHeight="1">
      <c r="B189" s="153"/>
      <c r="C189" s="154"/>
      <c r="D189" s="154"/>
      <c r="E189" s="155" t="s">
        <v>19</v>
      </c>
      <c r="F189" s="219" t="s">
        <v>997</v>
      </c>
      <c r="G189" s="220"/>
      <c r="H189" s="220"/>
      <c r="I189" s="220"/>
      <c r="J189" s="154"/>
      <c r="K189" s="155" t="s">
        <v>19</v>
      </c>
      <c r="L189" s="154"/>
      <c r="M189" s="154"/>
      <c r="N189" s="154"/>
      <c r="O189" s="154"/>
      <c r="P189" s="154"/>
      <c r="Q189" s="154"/>
      <c r="R189" s="156"/>
      <c r="T189" s="157"/>
      <c r="U189" s="154"/>
      <c r="V189" s="154"/>
      <c r="W189" s="154"/>
      <c r="X189" s="154"/>
      <c r="Y189" s="154"/>
      <c r="Z189" s="154"/>
      <c r="AA189" s="158"/>
      <c r="AT189" s="159" t="s">
        <v>194</v>
      </c>
      <c r="AU189" s="159" t="s">
        <v>80</v>
      </c>
      <c r="AV189" s="9" t="s">
        <v>80</v>
      </c>
      <c r="AW189" s="9" t="s">
        <v>30</v>
      </c>
      <c r="AX189" s="9" t="s">
        <v>72</v>
      </c>
      <c r="AY189" s="159" t="s">
        <v>187</v>
      </c>
    </row>
    <row r="190" spans="2:65" s="9" customFormat="1" ht="16.5" customHeight="1">
      <c r="B190" s="153"/>
      <c r="C190" s="154"/>
      <c r="D190" s="154"/>
      <c r="E190" s="155" t="s">
        <v>19</v>
      </c>
      <c r="F190" s="215" t="s">
        <v>570</v>
      </c>
      <c r="G190" s="216"/>
      <c r="H190" s="216"/>
      <c r="I190" s="216"/>
      <c r="J190" s="154"/>
      <c r="K190" s="155" t="s">
        <v>19</v>
      </c>
      <c r="L190" s="154"/>
      <c r="M190" s="154"/>
      <c r="N190" s="154"/>
      <c r="O190" s="154"/>
      <c r="P190" s="154"/>
      <c r="Q190" s="154"/>
      <c r="R190" s="156"/>
      <c r="T190" s="157"/>
      <c r="U190" s="154"/>
      <c r="V190" s="154"/>
      <c r="W190" s="154"/>
      <c r="X190" s="154"/>
      <c r="Y190" s="154"/>
      <c r="Z190" s="154"/>
      <c r="AA190" s="158"/>
      <c r="AT190" s="159" t="s">
        <v>194</v>
      </c>
      <c r="AU190" s="159" t="s">
        <v>80</v>
      </c>
      <c r="AV190" s="9" t="s">
        <v>80</v>
      </c>
      <c r="AW190" s="9" t="s">
        <v>30</v>
      </c>
      <c r="AX190" s="9" t="s">
        <v>72</v>
      </c>
      <c r="AY190" s="159" t="s">
        <v>187</v>
      </c>
    </row>
    <row r="191" spans="2:65" s="9" customFormat="1" ht="16.5" customHeight="1">
      <c r="B191" s="153"/>
      <c r="C191" s="154"/>
      <c r="D191" s="154"/>
      <c r="E191" s="155" t="s">
        <v>19</v>
      </c>
      <c r="F191" s="215" t="s">
        <v>218</v>
      </c>
      <c r="G191" s="216"/>
      <c r="H191" s="216"/>
      <c r="I191" s="216"/>
      <c r="J191" s="154"/>
      <c r="K191" s="155" t="s">
        <v>19</v>
      </c>
      <c r="L191" s="154"/>
      <c r="M191" s="154"/>
      <c r="N191" s="154"/>
      <c r="O191" s="154"/>
      <c r="P191" s="154"/>
      <c r="Q191" s="154"/>
      <c r="R191" s="156"/>
      <c r="T191" s="157"/>
      <c r="U191" s="154"/>
      <c r="V191" s="154"/>
      <c r="W191" s="154"/>
      <c r="X191" s="154"/>
      <c r="Y191" s="154"/>
      <c r="Z191" s="154"/>
      <c r="AA191" s="158"/>
      <c r="AT191" s="159" t="s">
        <v>194</v>
      </c>
      <c r="AU191" s="159" t="s">
        <v>80</v>
      </c>
      <c r="AV191" s="9" t="s">
        <v>80</v>
      </c>
      <c r="AW191" s="9" t="s">
        <v>30</v>
      </c>
      <c r="AX191" s="9" t="s">
        <v>72</v>
      </c>
      <c r="AY191" s="159" t="s">
        <v>187</v>
      </c>
    </row>
    <row r="192" spans="2:65" s="9" customFormat="1" ht="16.5" customHeight="1">
      <c r="B192" s="153"/>
      <c r="C192" s="154"/>
      <c r="D192" s="154"/>
      <c r="E192" s="155" t="s">
        <v>19</v>
      </c>
      <c r="F192" s="215" t="s">
        <v>577</v>
      </c>
      <c r="G192" s="216"/>
      <c r="H192" s="216"/>
      <c r="I192" s="216"/>
      <c r="J192" s="154"/>
      <c r="K192" s="155" t="s">
        <v>19</v>
      </c>
      <c r="L192" s="154"/>
      <c r="M192" s="154"/>
      <c r="N192" s="154"/>
      <c r="O192" s="154"/>
      <c r="P192" s="154"/>
      <c r="Q192" s="154"/>
      <c r="R192" s="156"/>
      <c r="T192" s="157"/>
      <c r="U192" s="154"/>
      <c r="V192" s="154"/>
      <c r="W192" s="154"/>
      <c r="X192" s="154"/>
      <c r="Y192" s="154"/>
      <c r="Z192" s="154"/>
      <c r="AA192" s="158"/>
      <c r="AT192" s="159" t="s">
        <v>194</v>
      </c>
      <c r="AU192" s="159" t="s">
        <v>80</v>
      </c>
      <c r="AV192" s="9" t="s">
        <v>80</v>
      </c>
      <c r="AW192" s="9" t="s">
        <v>30</v>
      </c>
      <c r="AX192" s="9" t="s">
        <v>72</v>
      </c>
      <c r="AY192" s="159" t="s">
        <v>187</v>
      </c>
    </row>
    <row r="193" spans="2:65" s="10" customFormat="1" ht="16.5" customHeight="1">
      <c r="B193" s="160"/>
      <c r="C193" s="161"/>
      <c r="D193" s="161"/>
      <c r="E193" s="162" t="s">
        <v>329</v>
      </c>
      <c r="F193" s="213" t="s">
        <v>998</v>
      </c>
      <c r="G193" s="214"/>
      <c r="H193" s="214"/>
      <c r="I193" s="214"/>
      <c r="J193" s="161"/>
      <c r="K193" s="163">
        <v>479</v>
      </c>
      <c r="L193" s="161"/>
      <c r="M193" s="161"/>
      <c r="N193" s="161"/>
      <c r="O193" s="161"/>
      <c r="P193" s="161"/>
      <c r="Q193" s="161"/>
      <c r="R193" s="164"/>
      <c r="T193" s="165"/>
      <c r="U193" s="161"/>
      <c r="V193" s="161"/>
      <c r="W193" s="161"/>
      <c r="X193" s="161"/>
      <c r="Y193" s="161"/>
      <c r="Z193" s="161"/>
      <c r="AA193" s="166"/>
      <c r="AT193" s="167" t="s">
        <v>194</v>
      </c>
      <c r="AU193" s="167" t="s">
        <v>80</v>
      </c>
      <c r="AV193" s="10" t="s">
        <v>114</v>
      </c>
      <c r="AW193" s="10" t="s">
        <v>30</v>
      </c>
      <c r="AX193" s="10" t="s">
        <v>72</v>
      </c>
      <c r="AY193" s="167" t="s">
        <v>187</v>
      </c>
    </row>
    <row r="194" spans="2:65" s="10" customFormat="1" ht="16.5" customHeight="1">
      <c r="B194" s="160"/>
      <c r="C194" s="161"/>
      <c r="D194" s="161"/>
      <c r="E194" s="162" t="s">
        <v>331</v>
      </c>
      <c r="F194" s="213" t="s">
        <v>922</v>
      </c>
      <c r="G194" s="214"/>
      <c r="H194" s="214"/>
      <c r="I194" s="214"/>
      <c r="J194" s="161"/>
      <c r="K194" s="163">
        <v>993</v>
      </c>
      <c r="L194" s="161"/>
      <c r="M194" s="161"/>
      <c r="N194" s="161"/>
      <c r="O194" s="161"/>
      <c r="P194" s="161"/>
      <c r="Q194" s="161"/>
      <c r="R194" s="164"/>
      <c r="T194" s="165"/>
      <c r="U194" s="161"/>
      <c r="V194" s="161"/>
      <c r="W194" s="161"/>
      <c r="X194" s="161"/>
      <c r="Y194" s="161"/>
      <c r="Z194" s="161"/>
      <c r="AA194" s="166"/>
      <c r="AT194" s="167" t="s">
        <v>194</v>
      </c>
      <c r="AU194" s="167" t="s">
        <v>80</v>
      </c>
      <c r="AV194" s="10" t="s">
        <v>114</v>
      </c>
      <c r="AW194" s="10" t="s">
        <v>30</v>
      </c>
      <c r="AX194" s="10" t="s">
        <v>72</v>
      </c>
      <c r="AY194" s="167" t="s">
        <v>187</v>
      </c>
    </row>
    <row r="195" spans="2:65" s="10" customFormat="1" ht="16.5" customHeight="1">
      <c r="B195" s="160"/>
      <c r="C195" s="161"/>
      <c r="D195" s="161"/>
      <c r="E195" s="162" t="s">
        <v>923</v>
      </c>
      <c r="F195" s="213" t="s">
        <v>924</v>
      </c>
      <c r="G195" s="214"/>
      <c r="H195" s="214"/>
      <c r="I195" s="214"/>
      <c r="J195" s="161"/>
      <c r="K195" s="163">
        <v>155</v>
      </c>
      <c r="L195" s="161"/>
      <c r="M195" s="161"/>
      <c r="N195" s="161"/>
      <c r="O195" s="161"/>
      <c r="P195" s="161"/>
      <c r="Q195" s="161"/>
      <c r="R195" s="164"/>
      <c r="T195" s="165"/>
      <c r="U195" s="161"/>
      <c r="V195" s="161"/>
      <c r="W195" s="161"/>
      <c r="X195" s="161"/>
      <c r="Y195" s="161"/>
      <c r="Z195" s="161"/>
      <c r="AA195" s="166"/>
      <c r="AT195" s="167" t="s">
        <v>194</v>
      </c>
      <c r="AU195" s="167" t="s">
        <v>80</v>
      </c>
      <c r="AV195" s="10" t="s">
        <v>114</v>
      </c>
      <c r="AW195" s="10" t="s">
        <v>30</v>
      </c>
      <c r="AX195" s="10" t="s">
        <v>72</v>
      </c>
      <c r="AY195" s="167" t="s">
        <v>187</v>
      </c>
    </row>
    <row r="196" spans="2:65" s="10" customFormat="1" ht="16.5" customHeight="1">
      <c r="B196" s="160"/>
      <c r="C196" s="161"/>
      <c r="D196" s="161"/>
      <c r="E196" s="162" t="s">
        <v>999</v>
      </c>
      <c r="F196" s="213" t="s">
        <v>1000</v>
      </c>
      <c r="G196" s="214"/>
      <c r="H196" s="214"/>
      <c r="I196" s="214"/>
      <c r="J196" s="161"/>
      <c r="K196" s="163">
        <v>1627</v>
      </c>
      <c r="L196" s="161"/>
      <c r="M196" s="161"/>
      <c r="N196" s="161"/>
      <c r="O196" s="161"/>
      <c r="P196" s="161"/>
      <c r="Q196" s="161"/>
      <c r="R196" s="164"/>
      <c r="T196" s="165"/>
      <c r="U196" s="161"/>
      <c r="V196" s="161"/>
      <c r="W196" s="161"/>
      <c r="X196" s="161"/>
      <c r="Y196" s="161"/>
      <c r="Z196" s="161"/>
      <c r="AA196" s="166"/>
      <c r="AT196" s="167" t="s">
        <v>194</v>
      </c>
      <c r="AU196" s="167" t="s">
        <v>80</v>
      </c>
      <c r="AV196" s="10" t="s">
        <v>114</v>
      </c>
      <c r="AW196" s="10" t="s">
        <v>30</v>
      </c>
      <c r="AX196" s="10" t="s">
        <v>80</v>
      </c>
      <c r="AY196" s="167" t="s">
        <v>187</v>
      </c>
    </row>
    <row r="197" spans="2:65" s="1" customFormat="1" ht="16.5" customHeight="1">
      <c r="B197" s="32"/>
      <c r="C197" s="145" t="s">
        <v>301</v>
      </c>
      <c r="D197" s="145" t="s">
        <v>188</v>
      </c>
      <c r="E197" s="146" t="s">
        <v>1001</v>
      </c>
      <c r="F197" s="217" t="s">
        <v>1002</v>
      </c>
      <c r="G197" s="217"/>
      <c r="H197" s="217"/>
      <c r="I197" s="217"/>
      <c r="J197" s="147" t="s">
        <v>215</v>
      </c>
      <c r="K197" s="148">
        <v>1063</v>
      </c>
      <c r="L197" s="218">
        <v>0</v>
      </c>
      <c r="M197" s="218"/>
      <c r="N197" s="218">
        <f>ROUND(L197*K197,2)</f>
        <v>0</v>
      </c>
      <c r="O197" s="218"/>
      <c r="P197" s="218"/>
      <c r="Q197" s="218"/>
      <c r="R197" s="34"/>
      <c r="T197" s="149" t="s">
        <v>19</v>
      </c>
      <c r="U197" s="41" t="s">
        <v>37</v>
      </c>
      <c r="V197" s="150">
        <v>0</v>
      </c>
      <c r="W197" s="150">
        <f>V197*K197</f>
        <v>0</v>
      </c>
      <c r="X197" s="150">
        <v>0</v>
      </c>
      <c r="Y197" s="150">
        <f>X197*K197</f>
        <v>0</v>
      </c>
      <c r="Z197" s="150">
        <v>0</v>
      </c>
      <c r="AA197" s="151">
        <f>Z197*K197</f>
        <v>0</v>
      </c>
      <c r="AR197" s="19" t="s">
        <v>186</v>
      </c>
      <c r="AT197" s="19" t="s">
        <v>188</v>
      </c>
      <c r="AU197" s="19" t="s">
        <v>80</v>
      </c>
      <c r="AY197" s="19" t="s">
        <v>187</v>
      </c>
      <c r="BE197" s="152">
        <f>IF(U197="základní",N197,0)</f>
        <v>0</v>
      </c>
      <c r="BF197" s="152">
        <f>IF(U197="snížená",N197,0)</f>
        <v>0</v>
      </c>
      <c r="BG197" s="152">
        <f>IF(U197="zákl. přenesená",N197,0)</f>
        <v>0</v>
      </c>
      <c r="BH197" s="152">
        <f>IF(U197="sníž. přenesená",N197,0)</f>
        <v>0</v>
      </c>
      <c r="BI197" s="152">
        <f>IF(U197="nulová",N197,0)</f>
        <v>0</v>
      </c>
      <c r="BJ197" s="19" t="s">
        <v>80</v>
      </c>
      <c r="BK197" s="152">
        <f>ROUND(L197*K197,2)</f>
        <v>0</v>
      </c>
      <c r="BL197" s="19" t="s">
        <v>186</v>
      </c>
      <c r="BM197" s="19" t="s">
        <v>1003</v>
      </c>
    </row>
    <row r="198" spans="2:65" s="9" customFormat="1" ht="16.5" customHeight="1">
      <c r="B198" s="153"/>
      <c r="C198" s="154"/>
      <c r="D198" s="154"/>
      <c r="E198" s="155" t="s">
        <v>19</v>
      </c>
      <c r="F198" s="219" t="s">
        <v>1004</v>
      </c>
      <c r="G198" s="220"/>
      <c r="H198" s="220"/>
      <c r="I198" s="220"/>
      <c r="J198" s="154"/>
      <c r="K198" s="155" t="s">
        <v>19</v>
      </c>
      <c r="L198" s="154"/>
      <c r="M198" s="154"/>
      <c r="N198" s="154"/>
      <c r="O198" s="154"/>
      <c r="P198" s="154"/>
      <c r="Q198" s="154"/>
      <c r="R198" s="156"/>
      <c r="T198" s="157"/>
      <c r="U198" s="154"/>
      <c r="V198" s="154"/>
      <c r="W198" s="154"/>
      <c r="X198" s="154"/>
      <c r="Y198" s="154"/>
      <c r="Z198" s="154"/>
      <c r="AA198" s="158"/>
      <c r="AT198" s="159" t="s">
        <v>194</v>
      </c>
      <c r="AU198" s="159" t="s">
        <v>80</v>
      </c>
      <c r="AV198" s="9" t="s">
        <v>80</v>
      </c>
      <c r="AW198" s="9" t="s">
        <v>30</v>
      </c>
      <c r="AX198" s="9" t="s">
        <v>72</v>
      </c>
      <c r="AY198" s="159" t="s">
        <v>187</v>
      </c>
    </row>
    <row r="199" spans="2:65" s="9" customFormat="1" ht="16.5" customHeight="1">
      <c r="B199" s="153"/>
      <c r="C199" s="154"/>
      <c r="D199" s="154"/>
      <c r="E199" s="155" t="s">
        <v>19</v>
      </c>
      <c r="F199" s="215" t="s">
        <v>1005</v>
      </c>
      <c r="G199" s="216"/>
      <c r="H199" s="216"/>
      <c r="I199" s="216"/>
      <c r="J199" s="154"/>
      <c r="K199" s="155" t="s">
        <v>19</v>
      </c>
      <c r="L199" s="154"/>
      <c r="M199" s="154"/>
      <c r="N199" s="154"/>
      <c r="O199" s="154"/>
      <c r="P199" s="154"/>
      <c r="Q199" s="154"/>
      <c r="R199" s="156"/>
      <c r="T199" s="157"/>
      <c r="U199" s="154"/>
      <c r="V199" s="154"/>
      <c r="W199" s="154"/>
      <c r="X199" s="154"/>
      <c r="Y199" s="154"/>
      <c r="Z199" s="154"/>
      <c r="AA199" s="158"/>
      <c r="AT199" s="159" t="s">
        <v>194</v>
      </c>
      <c r="AU199" s="159" t="s">
        <v>80</v>
      </c>
      <c r="AV199" s="9" t="s">
        <v>80</v>
      </c>
      <c r="AW199" s="9" t="s">
        <v>30</v>
      </c>
      <c r="AX199" s="9" t="s">
        <v>72</v>
      </c>
      <c r="AY199" s="159" t="s">
        <v>187</v>
      </c>
    </row>
    <row r="200" spans="2:65" s="10" customFormat="1" ht="16.5" customHeight="1">
      <c r="B200" s="160"/>
      <c r="C200" s="161"/>
      <c r="D200" s="161"/>
      <c r="E200" s="162" t="s">
        <v>309</v>
      </c>
      <c r="F200" s="213" t="s">
        <v>1006</v>
      </c>
      <c r="G200" s="214"/>
      <c r="H200" s="214"/>
      <c r="I200" s="214"/>
      <c r="J200" s="161"/>
      <c r="K200" s="163">
        <v>1063</v>
      </c>
      <c r="L200" s="161"/>
      <c r="M200" s="161"/>
      <c r="N200" s="161"/>
      <c r="O200" s="161"/>
      <c r="P200" s="161"/>
      <c r="Q200" s="161"/>
      <c r="R200" s="164"/>
      <c r="T200" s="165"/>
      <c r="U200" s="161"/>
      <c r="V200" s="161"/>
      <c r="W200" s="161"/>
      <c r="X200" s="161"/>
      <c r="Y200" s="161"/>
      <c r="Z200" s="161"/>
      <c r="AA200" s="166"/>
      <c r="AT200" s="167" t="s">
        <v>194</v>
      </c>
      <c r="AU200" s="167" t="s">
        <v>80</v>
      </c>
      <c r="AV200" s="10" t="s">
        <v>114</v>
      </c>
      <c r="AW200" s="10" t="s">
        <v>30</v>
      </c>
      <c r="AX200" s="10" t="s">
        <v>72</v>
      </c>
      <c r="AY200" s="167" t="s">
        <v>187</v>
      </c>
    </row>
    <row r="201" spans="2:65" s="10" customFormat="1" ht="16.5" customHeight="1">
      <c r="B201" s="160"/>
      <c r="C201" s="161"/>
      <c r="D201" s="161"/>
      <c r="E201" s="162" t="s">
        <v>311</v>
      </c>
      <c r="F201" s="213" t="s">
        <v>312</v>
      </c>
      <c r="G201" s="214"/>
      <c r="H201" s="214"/>
      <c r="I201" s="214"/>
      <c r="J201" s="161"/>
      <c r="K201" s="163">
        <v>1063</v>
      </c>
      <c r="L201" s="161"/>
      <c r="M201" s="161"/>
      <c r="N201" s="161"/>
      <c r="O201" s="161"/>
      <c r="P201" s="161"/>
      <c r="Q201" s="161"/>
      <c r="R201" s="164"/>
      <c r="T201" s="165"/>
      <c r="U201" s="161"/>
      <c r="V201" s="161"/>
      <c r="W201" s="161"/>
      <c r="X201" s="161"/>
      <c r="Y201" s="161"/>
      <c r="Z201" s="161"/>
      <c r="AA201" s="166"/>
      <c r="AT201" s="167" t="s">
        <v>194</v>
      </c>
      <c r="AU201" s="167" t="s">
        <v>80</v>
      </c>
      <c r="AV201" s="10" t="s">
        <v>114</v>
      </c>
      <c r="AW201" s="10" t="s">
        <v>30</v>
      </c>
      <c r="AX201" s="10" t="s">
        <v>80</v>
      </c>
      <c r="AY201" s="167" t="s">
        <v>187</v>
      </c>
    </row>
    <row r="202" spans="2:65" s="8" customFormat="1" ht="37.35" customHeight="1">
      <c r="B202" s="135"/>
      <c r="C202" s="136"/>
      <c r="D202" s="137" t="s">
        <v>565</v>
      </c>
      <c r="E202" s="137"/>
      <c r="F202" s="137"/>
      <c r="G202" s="137"/>
      <c r="H202" s="137"/>
      <c r="I202" s="137"/>
      <c r="J202" s="137"/>
      <c r="K202" s="137"/>
      <c r="L202" s="137"/>
      <c r="M202" s="137"/>
      <c r="N202" s="221">
        <f>BK202</f>
        <v>0</v>
      </c>
      <c r="O202" s="222"/>
      <c r="P202" s="222"/>
      <c r="Q202" s="222"/>
      <c r="R202" s="138"/>
      <c r="T202" s="139"/>
      <c r="U202" s="136"/>
      <c r="V202" s="136"/>
      <c r="W202" s="140">
        <f>SUM(W203:W324)</f>
        <v>0</v>
      </c>
      <c r="X202" s="136"/>
      <c r="Y202" s="140">
        <f>SUM(Y203:Y324)</f>
        <v>0</v>
      </c>
      <c r="Z202" s="136"/>
      <c r="AA202" s="141">
        <f>SUM(AA203:AA324)</f>
        <v>0</v>
      </c>
      <c r="AR202" s="142" t="s">
        <v>186</v>
      </c>
      <c r="AT202" s="143" t="s">
        <v>71</v>
      </c>
      <c r="AU202" s="143" t="s">
        <v>72</v>
      </c>
      <c r="AY202" s="142" t="s">
        <v>187</v>
      </c>
      <c r="BK202" s="144">
        <f>SUM(BK203:BK324)</f>
        <v>0</v>
      </c>
    </row>
    <row r="203" spans="2:65" s="1" customFormat="1" ht="16.5" customHeight="1">
      <c r="B203" s="32"/>
      <c r="C203" s="145" t="s">
        <v>313</v>
      </c>
      <c r="D203" s="145" t="s">
        <v>188</v>
      </c>
      <c r="E203" s="146" t="s">
        <v>636</v>
      </c>
      <c r="F203" s="217" t="s">
        <v>637</v>
      </c>
      <c r="G203" s="217"/>
      <c r="H203" s="217"/>
      <c r="I203" s="217"/>
      <c r="J203" s="147" t="s">
        <v>201</v>
      </c>
      <c r="K203" s="148">
        <v>19.25</v>
      </c>
      <c r="L203" s="218">
        <v>0</v>
      </c>
      <c r="M203" s="218"/>
      <c r="N203" s="218">
        <f>ROUND(L203*K203,2)</f>
        <v>0</v>
      </c>
      <c r="O203" s="218"/>
      <c r="P203" s="218"/>
      <c r="Q203" s="218"/>
      <c r="R203" s="34"/>
      <c r="T203" s="149" t="s">
        <v>19</v>
      </c>
      <c r="U203" s="41" t="s">
        <v>37</v>
      </c>
      <c r="V203" s="150">
        <v>0</v>
      </c>
      <c r="W203" s="150">
        <f>V203*K203</f>
        <v>0</v>
      </c>
      <c r="X203" s="150">
        <v>0</v>
      </c>
      <c r="Y203" s="150">
        <f>X203*K203</f>
        <v>0</v>
      </c>
      <c r="Z203" s="150">
        <v>0</v>
      </c>
      <c r="AA203" s="151">
        <f>Z203*K203</f>
        <v>0</v>
      </c>
      <c r="AR203" s="19" t="s">
        <v>186</v>
      </c>
      <c r="AT203" s="19" t="s">
        <v>188</v>
      </c>
      <c r="AU203" s="19" t="s">
        <v>80</v>
      </c>
      <c r="AY203" s="19" t="s">
        <v>187</v>
      </c>
      <c r="BE203" s="152">
        <f>IF(U203="základní",N203,0)</f>
        <v>0</v>
      </c>
      <c r="BF203" s="152">
        <f>IF(U203="snížená",N203,0)</f>
        <v>0</v>
      </c>
      <c r="BG203" s="152">
        <f>IF(U203="zákl. přenesená",N203,0)</f>
        <v>0</v>
      </c>
      <c r="BH203" s="152">
        <f>IF(U203="sníž. přenesená",N203,0)</f>
        <v>0</v>
      </c>
      <c r="BI203" s="152">
        <f>IF(U203="nulová",N203,0)</f>
        <v>0</v>
      </c>
      <c r="BJ203" s="19" t="s">
        <v>80</v>
      </c>
      <c r="BK203" s="152">
        <f>ROUND(L203*K203,2)</f>
        <v>0</v>
      </c>
      <c r="BL203" s="19" t="s">
        <v>186</v>
      </c>
      <c r="BM203" s="19" t="s">
        <v>1007</v>
      </c>
    </row>
    <row r="204" spans="2:65" s="9" customFormat="1" ht="25.5" customHeight="1">
      <c r="B204" s="153"/>
      <c r="C204" s="154"/>
      <c r="D204" s="154"/>
      <c r="E204" s="155" t="s">
        <v>19</v>
      </c>
      <c r="F204" s="219" t="s">
        <v>639</v>
      </c>
      <c r="G204" s="220"/>
      <c r="H204" s="220"/>
      <c r="I204" s="220"/>
      <c r="J204" s="154"/>
      <c r="K204" s="155" t="s">
        <v>19</v>
      </c>
      <c r="L204" s="154"/>
      <c r="M204" s="154"/>
      <c r="N204" s="154"/>
      <c r="O204" s="154"/>
      <c r="P204" s="154"/>
      <c r="Q204" s="154"/>
      <c r="R204" s="156"/>
      <c r="T204" s="157"/>
      <c r="U204" s="154"/>
      <c r="V204" s="154"/>
      <c r="W204" s="154"/>
      <c r="X204" s="154"/>
      <c r="Y204" s="154"/>
      <c r="Z204" s="154"/>
      <c r="AA204" s="158"/>
      <c r="AT204" s="159" t="s">
        <v>194</v>
      </c>
      <c r="AU204" s="159" t="s">
        <v>80</v>
      </c>
      <c r="AV204" s="9" t="s">
        <v>80</v>
      </c>
      <c r="AW204" s="9" t="s">
        <v>30</v>
      </c>
      <c r="AX204" s="9" t="s">
        <v>72</v>
      </c>
      <c r="AY204" s="159" t="s">
        <v>187</v>
      </c>
    </row>
    <row r="205" spans="2:65" s="9" customFormat="1" ht="16.5" customHeight="1">
      <c r="B205" s="153"/>
      <c r="C205" s="154"/>
      <c r="D205" s="154"/>
      <c r="E205" s="155" t="s">
        <v>19</v>
      </c>
      <c r="F205" s="215" t="s">
        <v>570</v>
      </c>
      <c r="G205" s="216"/>
      <c r="H205" s="216"/>
      <c r="I205" s="216"/>
      <c r="J205" s="154"/>
      <c r="K205" s="155" t="s">
        <v>19</v>
      </c>
      <c r="L205" s="154"/>
      <c r="M205" s="154"/>
      <c r="N205" s="154"/>
      <c r="O205" s="154"/>
      <c r="P205" s="154"/>
      <c r="Q205" s="154"/>
      <c r="R205" s="156"/>
      <c r="T205" s="157"/>
      <c r="U205" s="154"/>
      <c r="V205" s="154"/>
      <c r="W205" s="154"/>
      <c r="X205" s="154"/>
      <c r="Y205" s="154"/>
      <c r="Z205" s="154"/>
      <c r="AA205" s="158"/>
      <c r="AT205" s="159" t="s">
        <v>194</v>
      </c>
      <c r="AU205" s="159" t="s">
        <v>80</v>
      </c>
      <c r="AV205" s="9" t="s">
        <v>80</v>
      </c>
      <c r="AW205" s="9" t="s">
        <v>30</v>
      </c>
      <c r="AX205" s="9" t="s">
        <v>72</v>
      </c>
      <c r="AY205" s="159" t="s">
        <v>187</v>
      </c>
    </row>
    <row r="206" spans="2:65" s="9" customFormat="1" ht="16.5" customHeight="1">
      <c r="B206" s="153"/>
      <c r="C206" s="154"/>
      <c r="D206" s="154"/>
      <c r="E206" s="155" t="s">
        <v>19</v>
      </c>
      <c r="F206" s="215" t="s">
        <v>218</v>
      </c>
      <c r="G206" s="216"/>
      <c r="H206" s="216"/>
      <c r="I206" s="216"/>
      <c r="J206" s="154"/>
      <c r="K206" s="155" t="s">
        <v>19</v>
      </c>
      <c r="L206" s="154"/>
      <c r="M206" s="154"/>
      <c r="N206" s="154"/>
      <c r="O206" s="154"/>
      <c r="P206" s="154"/>
      <c r="Q206" s="154"/>
      <c r="R206" s="156"/>
      <c r="T206" s="157"/>
      <c r="U206" s="154"/>
      <c r="V206" s="154"/>
      <c r="W206" s="154"/>
      <c r="X206" s="154"/>
      <c r="Y206" s="154"/>
      <c r="Z206" s="154"/>
      <c r="AA206" s="158"/>
      <c r="AT206" s="159" t="s">
        <v>194</v>
      </c>
      <c r="AU206" s="159" t="s">
        <v>80</v>
      </c>
      <c r="AV206" s="9" t="s">
        <v>80</v>
      </c>
      <c r="AW206" s="9" t="s">
        <v>30</v>
      </c>
      <c r="AX206" s="9" t="s">
        <v>72</v>
      </c>
      <c r="AY206" s="159" t="s">
        <v>187</v>
      </c>
    </row>
    <row r="207" spans="2:65" s="9" customFormat="1" ht="16.5" customHeight="1">
      <c r="B207" s="153"/>
      <c r="C207" s="154"/>
      <c r="D207" s="154"/>
      <c r="E207" s="155" t="s">
        <v>19</v>
      </c>
      <c r="F207" s="215" t="s">
        <v>984</v>
      </c>
      <c r="G207" s="216"/>
      <c r="H207" s="216"/>
      <c r="I207" s="216"/>
      <c r="J207" s="154"/>
      <c r="K207" s="155" t="s">
        <v>19</v>
      </c>
      <c r="L207" s="154"/>
      <c r="M207" s="154"/>
      <c r="N207" s="154"/>
      <c r="O207" s="154"/>
      <c r="P207" s="154"/>
      <c r="Q207" s="154"/>
      <c r="R207" s="156"/>
      <c r="T207" s="157"/>
      <c r="U207" s="154"/>
      <c r="V207" s="154"/>
      <c r="W207" s="154"/>
      <c r="X207" s="154"/>
      <c r="Y207" s="154"/>
      <c r="Z207" s="154"/>
      <c r="AA207" s="158"/>
      <c r="AT207" s="159" t="s">
        <v>194</v>
      </c>
      <c r="AU207" s="159" t="s">
        <v>80</v>
      </c>
      <c r="AV207" s="9" t="s">
        <v>80</v>
      </c>
      <c r="AW207" s="9" t="s">
        <v>30</v>
      </c>
      <c r="AX207" s="9" t="s">
        <v>72</v>
      </c>
      <c r="AY207" s="159" t="s">
        <v>187</v>
      </c>
    </row>
    <row r="208" spans="2:65" s="9" customFormat="1" ht="16.5" customHeight="1">
      <c r="B208" s="153"/>
      <c r="C208" s="154"/>
      <c r="D208" s="154"/>
      <c r="E208" s="155" t="s">
        <v>19</v>
      </c>
      <c r="F208" s="215" t="s">
        <v>1008</v>
      </c>
      <c r="G208" s="216"/>
      <c r="H208" s="216"/>
      <c r="I208" s="216"/>
      <c r="J208" s="154"/>
      <c r="K208" s="155" t="s">
        <v>19</v>
      </c>
      <c r="L208" s="154"/>
      <c r="M208" s="154"/>
      <c r="N208" s="154"/>
      <c r="O208" s="154"/>
      <c r="P208" s="154"/>
      <c r="Q208" s="154"/>
      <c r="R208" s="156"/>
      <c r="T208" s="157"/>
      <c r="U208" s="154"/>
      <c r="V208" s="154"/>
      <c r="W208" s="154"/>
      <c r="X208" s="154"/>
      <c r="Y208" s="154"/>
      <c r="Z208" s="154"/>
      <c r="AA208" s="158"/>
      <c r="AT208" s="159" t="s">
        <v>194</v>
      </c>
      <c r="AU208" s="159" t="s">
        <v>80</v>
      </c>
      <c r="AV208" s="9" t="s">
        <v>80</v>
      </c>
      <c r="AW208" s="9" t="s">
        <v>30</v>
      </c>
      <c r="AX208" s="9" t="s">
        <v>72</v>
      </c>
      <c r="AY208" s="159" t="s">
        <v>187</v>
      </c>
    </row>
    <row r="209" spans="2:65" s="10" customFormat="1" ht="16.5" customHeight="1">
      <c r="B209" s="160"/>
      <c r="C209" s="161"/>
      <c r="D209" s="161"/>
      <c r="E209" s="162" t="s">
        <v>416</v>
      </c>
      <c r="F209" s="213" t="s">
        <v>1009</v>
      </c>
      <c r="G209" s="214"/>
      <c r="H209" s="214"/>
      <c r="I209" s="214"/>
      <c r="J209" s="161"/>
      <c r="K209" s="163">
        <v>19.25</v>
      </c>
      <c r="L209" s="161"/>
      <c r="M209" s="161"/>
      <c r="N209" s="161"/>
      <c r="O209" s="161"/>
      <c r="P209" s="161"/>
      <c r="Q209" s="161"/>
      <c r="R209" s="164"/>
      <c r="T209" s="165"/>
      <c r="U209" s="161"/>
      <c r="V209" s="161"/>
      <c r="W209" s="161"/>
      <c r="X209" s="161"/>
      <c r="Y209" s="161"/>
      <c r="Z209" s="161"/>
      <c r="AA209" s="166"/>
      <c r="AT209" s="167" t="s">
        <v>194</v>
      </c>
      <c r="AU209" s="167" t="s">
        <v>80</v>
      </c>
      <c r="AV209" s="10" t="s">
        <v>114</v>
      </c>
      <c r="AW209" s="10" t="s">
        <v>30</v>
      </c>
      <c r="AX209" s="10" t="s">
        <v>72</v>
      </c>
      <c r="AY209" s="167" t="s">
        <v>187</v>
      </c>
    </row>
    <row r="210" spans="2:65" s="10" customFormat="1" ht="16.5" customHeight="1">
      <c r="B210" s="160"/>
      <c r="C210" s="161"/>
      <c r="D210" s="161"/>
      <c r="E210" s="162" t="s">
        <v>141</v>
      </c>
      <c r="F210" s="213" t="s">
        <v>730</v>
      </c>
      <c r="G210" s="214"/>
      <c r="H210" s="214"/>
      <c r="I210" s="214"/>
      <c r="J210" s="161"/>
      <c r="K210" s="163">
        <v>19.25</v>
      </c>
      <c r="L210" s="161"/>
      <c r="M210" s="161"/>
      <c r="N210" s="161"/>
      <c r="O210" s="161"/>
      <c r="P210" s="161"/>
      <c r="Q210" s="161"/>
      <c r="R210" s="164"/>
      <c r="T210" s="165"/>
      <c r="U210" s="161"/>
      <c r="V210" s="161"/>
      <c r="W210" s="161"/>
      <c r="X210" s="161"/>
      <c r="Y210" s="161"/>
      <c r="Z210" s="161"/>
      <c r="AA210" s="166"/>
      <c r="AT210" s="167" t="s">
        <v>194</v>
      </c>
      <c r="AU210" s="167" t="s">
        <v>80</v>
      </c>
      <c r="AV210" s="10" t="s">
        <v>114</v>
      </c>
      <c r="AW210" s="10" t="s">
        <v>30</v>
      </c>
      <c r="AX210" s="10" t="s">
        <v>80</v>
      </c>
      <c r="AY210" s="167" t="s">
        <v>187</v>
      </c>
    </row>
    <row r="211" spans="2:65" s="1" customFormat="1" ht="25.5" customHeight="1">
      <c r="B211" s="32"/>
      <c r="C211" s="145" t="s">
        <v>323</v>
      </c>
      <c r="D211" s="145" t="s">
        <v>188</v>
      </c>
      <c r="E211" s="146" t="s">
        <v>646</v>
      </c>
      <c r="F211" s="217" t="s">
        <v>647</v>
      </c>
      <c r="G211" s="217"/>
      <c r="H211" s="217"/>
      <c r="I211" s="217"/>
      <c r="J211" s="147" t="s">
        <v>215</v>
      </c>
      <c r="K211" s="148">
        <v>294.52</v>
      </c>
      <c r="L211" s="218">
        <v>0</v>
      </c>
      <c r="M211" s="218"/>
      <c r="N211" s="218">
        <f>ROUND(L211*K211,2)</f>
        <v>0</v>
      </c>
      <c r="O211" s="218"/>
      <c r="P211" s="218"/>
      <c r="Q211" s="218"/>
      <c r="R211" s="34"/>
      <c r="T211" s="149" t="s">
        <v>19</v>
      </c>
      <c r="U211" s="41" t="s">
        <v>37</v>
      </c>
      <c r="V211" s="150">
        <v>0</v>
      </c>
      <c r="W211" s="150">
        <f>V211*K211</f>
        <v>0</v>
      </c>
      <c r="X211" s="150">
        <v>0</v>
      </c>
      <c r="Y211" s="150">
        <f>X211*K211</f>
        <v>0</v>
      </c>
      <c r="Z211" s="150">
        <v>0</v>
      </c>
      <c r="AA211" s="151">
        <f>Z211*K211</f>
        <v>0</v>
      </c>
      <c r="AR211" s="19" t="s">
        <v>186</v>
      </c>
      <c r="AT211" s="19" t="s">
        <v>188</v>
      </c>
      <c r="AU211" s="19" t="s">
        <v>80</v>
      </c>
      <c r="AY211" s="19" t="s">
        <v>187</v>
      </c>
      <c r="BE211" s="152">
        <f>IF(U211="základní",N211,0)</f>
        <v>0</v>
      </c>
      <c r="BF211" s="152">
        <f>IF(U211="snížená",N211,0)</f>
        <v>0</v>
      </c>
      <c r="BG211" s="152">
        <f>IF(U211="zákl. přenesená",N211,0)</f>
        <v>0</v>
      </c>
      <c r="BH211" s="152">
        <f>IF(U211="sníž. přenesená",N211,0)</f>
        <v>0</v>
      </c>
      <c r="BI211" s="152">
        <f>IF(U211="nulová",N211,0)</f>
        <v>0</v>
      </c>
      <c r="BJ211" s="19" t="s">
        <v>80</v>
      </c>
      <c r="BK211" s="152">
        <f>ROUND(L211*K211,2)</f>
        <v>0</v>
      </c>
      <c r="BL211" s="19" t="s">
        <v>186</v>
      </c>
      <c r="BM211" s="19" t="s">
        <v>1010</v>
      </c>
    </row>
    <row r="212" spans="2:65" s="9" customFormat="1" ht="38.25" customHeight="1">
      <c r="B212" s="153"/>
      <c r="C212" s="154"/>
      <c r="D212" s="154"/>
      <c r="E212" s="155" t="s">
        <v>19</v>
      </c>
      <c r="F212" s="219" t="s">
        <v>1011</v>
      </c>
      <c r="G212" s="220"/>
      <c r="H212" s="220"/>
      <c r="I212" s="220"/>
      <c r="J212" s="154"/>
      <c r="K212" s="155" t="s">
        <v>19</v>
      </c>
      <c r="L212" s="154"/>
      <c r="M212" s="154"/>
      <c r="N212" s="154"/>
      <c r="O212" s="154"/>
      <c r="P212" s="154"/>
      <c r="Q212" s="154"/>
      <c r="R212" s="156"/>
      <c r="T212" s="157"/>
      <c r="U212" s="154"/>
      <c r="V212" s="154"/>
      <c r="W212" s="154"/>
      <c r="X212" s="154"/>
      <c r="Y212" s="154"/>
      <c r="Z212" s="154"/>
      <c r="AA212" s="158"/>
      <c r="AT212" s="159" t="s">
        <v>194</v>
      </c>
      <c r="AU212" s="159" t="s">
        <v>80</v>
      </c>
      <c r="AV212" s="9" t="s">
        <v>80</v>
      </c>
      <c r="AW212" s="9" t="s">
        <v>30</v>
      </c>
      <c r="AX212" s="9" t="s">
        <v>72</v>
      </c>
      <c r="AY212" s="159" t="s">
        <v>187</v>
      </c>
    </row>
    <row r="213" spans="2:65" s="9" customFormat="1" ht="16.5" customHeight="1">
      <c r="B213" s="153"/>
      <c r="C213" s="154"/>
      <c r="D213" s="154"/>
      <c r="E213" s="155" t="s">
        <v>19</v>
      </c>
      <c r="F213" s="215" t="s">
        <v>570</v>
      </c>
      <c r="G213" s="216"/>
      <c r="H213" s="216"/>
      <c r="I213" s="216"/>
      <c r="J213" s="154"/>
      <c r="K213" s="155" t="s">
        <v>19</v>
      </c>
      <c r="L213" s="154"/>
      <c r="M213" s="154"/>
      <c r="N213" s="154"/>
      <c r="O213" s="154"/>
      <c r="P213" s="154"/>
      <c r="Q213" s="154"/>
      <c r="R213" s="156"/>
      <c r="T213" s="157"/>
      <c r="U213" s="154"/>
      <c r="V213" s="154"/>
      <c r="W213" s="154"/>
      <c r="X213" s="154"/>
      <c r="Y213" s="154"/>
      <c r="Z213" s="154"/>
      <c r="AA213" s="158"/>
      <c r="AT213" s="159" t="s">
        <v>194</v>
      </c>
      <c r="AU213" s="159" t="s">
        <v>80</v>
      </c>
      <c r="AV213" s="9" t="s">
        <v>80</v>
      </c>
      <c r="AW213" s="9" t="s">
        <v>30</v>
      </c>
      <c r="AX213" s="9" t="s">
        <v>72</v>
      </c>
      <c r="AY213" s="159" t="s">
        <v>187</v>
      </c>
    </row>
    <row r="214" spans="2:65" s="9" customFormat="1" ht="16.5" customHeight="1">
      <c r="B214" s="153"/>
      <c r="C214" s="154"/>
      <c r="D214" s="154"/>
      <c r="E214" s="155" t="s">
        <v>19</v>
      </c>
      <c r="F214" s="215" t="s">
        <v>218</v>
      </c>
      <c r="G214" s="216"/>
      <c r="H214" s="216"/>
      <c r="I214" s="216"/>
      <c r="J214" s="154"/>
      <c r="K214" s="155" t="s">
        <v>19</v>
      </c>
      <c r="L214" s="154"/>
      <c r="M214" s="154"/>
      <c r="N214" s="154"/>
      <c r="O214" s="154"/>
      <c r="P214" s="154"/>
      <c r="Q214" s="154"/>
      <c r="R214" s="156"/>
      <c r="T214" s="157"/>
      <c r="U214" s="154"/>
      <c r="V214" s="154"/>
      <c r="W214" s="154"/>
      <c r="X214" s="154"/>
      <c r="Y214" s="154"/>
      <c r="Z214" s="154"/>
      <c r="AA214" s="158"/>
      <c r="AT214" s="159" t="s">
        <v>194</v>
      </c>
      <c r="AU214" s="159" t="s">
        <v>80</v>
      </c>
      <c r="AV214" s="9" t="s">
        <v>80</v>
      </c>
      <c r="AW214" s="9" t="s">
        <v>30</v>
      </c>
      <c r="AX214" s="9" t="s">
        <v>72</v>
      </c>
      <c r="AY214" s="159" t="s">
        <v>187</v>
      </c>
    </row>
    <row r="215" spans="2:65" s="9" customFormat="1" ht="16.5" customHeight="1">
      <c r="B215" s="153"/>
      <c r="C215" s="154"/>
      <c r="D215" s="154"/>
      <c r="E215" s="155" t="s">
        <v>19</v>
      </c>
      <c r="F215" s="215" t="s">
        <v>650</v>
      </c>
      <c r="G215" s="216"/>
      <c r="H215" s="216"/>
      <c r="I215" s="216"/>
      <c r="J215" s="154"/>
      <c r="K215" s="155" t="s">
        <v>19</v>
      </c>
      <c r="L215" s="154"/>
      <c r="M215" s="154"/>
      <c r="N215" s="154"/>
      <c r="O215" s="154"/>
      <c r="P215" s="154"/>
      <c r="Q215" s="154"/>
      <c r="R215" s="156"/>
      <c r="T215" s="157"/>
      <c r="U215" s="154"/>
      <c r="V215" s="154"/>
      <c r="W215" s="154"/>
      <c r="X215" s="154"/>
      <c r="Y215" s="154"/>
      <c r="Z215" s="154"/>
      <c r="AA215" s="158"/>
      <c r="AT215" s="159" t="s">
        <v>194</v>
      </c>
      <c r="AU215" s="159" t="s">
        <v>80</v>
      </c>
      <c r="AV215" s="9" t="s">
        <v>80</v>
      </c>
      <c r="AW215" s="9" t="s">
        <v>30</v>
      </c>
      <c r="AX215" s="9" t="s">
        <v>72</v>
      </c>
      <c r="AY215" s="159" t="s">
        <v>187</v>
      </c>
    </row>
    <row r="216" spans="2:65" s="10" customFormat="1" ht="16.5" customHeight="1">
      <c r="B216" s="160"/>
      <c r="C216" s="161"/>
      <c r="D216" s="161"/>
      <c r="E216" s="162" t="s">
        <v>379</v>
      </c>
      <c r="F216" s="213" t="s">
        <v>1012</v>
      </c>
      <c r="G216" s="214"/>
      <c r="H216" s="214"/>
      <c r="I216" s="214"/>
      <c r="J216" s="161"/>
      <c r="K216" s="163">
        <v>294.52</v>
      </c>
      <c r="L216" s="161"/>
      <c r="M216" s="161"/>
      <c r="N216" s="161"/>
      <c r="O216" s="161"/>
      <c r="P216" s="161"/>
      <c r="Q216" s="161"/>
      <c r="R216" s="164"/>
      <c r="T216" s="165"/>
      <c r="U216" s="161"/>
      <c r="V216" s="161"/>
      <c r="W216" s="161"/>
      <c r="X216" s="161"/>
      <c r="Y216" s="161"/>
      <c r="Z216" s="161"/>
      <c r="AA216" s="166"/>
      <c r="AT216" s="167" t="s">
        <v>194</v>
      </c>
      <c r="AU216" s="167" t="s">
        <v>80</v>
      </c>
      <c r="AV216" s="10" t="s">
        <v>114</v>
      </c>
      <c r="AW216" s="10" t="s">
        <v>30</v>
      </c>
      <c r="AX216" s="10" t="s">
        <v>72</v>
      </c>
      <c r="AY216" s="167" t="s">
        <v>187</v>
      </c>
    </row>
    <row r="217" spans="2:65" s="10" customFormat="1" ht="16.5" customHeight="1">
      <c r="B217" s="160"/>
      <c r="C217" s="161"/>
      <c r="D217" s="161"/>
      <c r="E217" s="162" t="s">
        <v>381</v>
      </c>
      <c r="F217" s="213" t="s">
        <v>382</v>
      </c>
      <c r="G217" s="214"/>
      <c r="H217" s="214"/>
      <c r="I217" s="214"/>
      <c r="J217" s="161"/>
      <c r="K217" s="163">
        <v>294.52</v>
      </c>
      <c r="L217" s="161"/>
      <c r="M217" s="161"/>
      <c r="N217" s="161"/>
      <c r="O217" s="161"/>
      <c r="P217" s="161"/>
      <c r="Q217" s="161"/>
      <c r="R217" s="164"/>
      <c r="T217" s="165"/>
      <c r="U217" s="161"/>
      <c r="V217" s="161"/>
      <c r="W217" s="161"/>
      <c r="X217" s="161"/>
      <c r="Y217" s="161"/>
      <c r="Z217" s="161"/>
      <c r="AA217" s="166"/>
      <c r="AT217" s="167" t="s">
        <v>194</v>
      </c>
      <c r="AU217" s="167" t="s">
        <v>80</v>
      </c>
      <c r="AV217" s="10" t="s">
        <v>114</v>
      </c>
      <c r="AW217" s="10" t="s">
        <v>30</v>
      </c>
      <c r="AX217" s="10" t="s">
        <v>80</v>
      </c>
      <c r="AY217" s="167" t="s">
        <v>187</v>
      </c>
    </row>
    <row r="218" spans="2:65" s="1" customFormat="1" ht="25.5" customHeight="1">
      <c r="B218" s="32"/>
      <c r="C218" s="145" t="s">
        <v>374</v>
      </c>
      <c r="D218" s="145" t="s">
        <v>188</v>
      </c>
      <c r="E218" s="146" t="s">
        <v>1013</v>
      </c>
      <c r="F218" s="217" t="s">
        <v>1014</v>
      </c>
      <c r="G218" s="217"/>
      <c r="H218" s="217"/>
      <c r="I218" s="217"/>
      <c r="J218" s="147" t="s">
        <v>215</v>
      </c>
      <c r="K218" s="148">
        <v>126.7</v>
      </c>
      <c r="L218" s="218">
        <v>0</v>
      </c>
      <c r="M218" s="218"/>
      <c r="N218" s="218">
        <f>ROUND(L218*K218,2)</f>
        <v>0</v>
      </c>
      <c r="O218" s="218"/>
      <c r="P218" s="218"/>
      <c r="Q218" s="218"/>
      <c r="R218" s="34"/>
      <c r="T218" s="149" t="s">
        <v>19</v>
      </c>
      <c r="U218" s="41" t="s">
        <v>37</v>
      </c>
      <c r="V218" s="150">
        <v>0</v>
      </c>
      <c r="W218" s="150">
        <f>V218*K218</f>
        <v>0</v>
      </c>
      <c r="X218" s="150">
        <v>0</v>
      </c>
      <c r="Y218" s="150">
        <f>X218*K218</f>
        <v>0</v>
      </c>
      <c r="Z218" s="150">
        <v>0</v>
      </c>
      <c r="AA218" s="151">
        <f>Z218*K218</f>
        <v>0</v>
      </c>
      <c r="AR218" s="19" t="s">
        <v>186</v>
      </c>
      <c r="AT218" s="19" t="s">
        <v>188</v>
      </c>
      <c r="AU218" s="19" t="s">
        <v>80</v>
      </c>
      <c r="AY218" s="19" t="s">
        <v>187</v>
      </c>
      <c r="BE218" s="152">
        <f>IF(U218="základní",N218,0)</f>
        <v>0</v>
      </c>
      <c r="BF218" s="152">
        <f>IF(U218="snížená",N218,0)</f>
        <v>0</v>
      </c>
      <c r="BG218" s="152">
        <f>IF(U218="zákl. přenesená",N218,0)</f>
        <v>0</v>
      </c>
      <c r="BH218" s="152">
        <f>IF(U218="sníž. přenesená",N218,0)</f>
        <v>0</v>
      </c>
      <c r="BI218" s="152">
        <f>IF(U218="nulová",N218,0)</f>
        <v>0</v>
      </c>
      <c r="BJ218" s="19" t="s">
        <v>80</v>
      </c>
      <c r="BK218" s="152">
        <f>ROUND(L218*K218,2)</f>
        <v>0</v>
      </c>
      <c r="BL218" s="19" t="s">
        <v>186</v>
      </c>
      <c r="BM218" s="19" t="s">
        <v>1015</v>
      </c>
    </row>
    <row r="219" spans="2:65" s="9" customFormat="1" ht="16.5" customHeight="1">
      <c r="B219" s="153"/>
      <c r="C219" s="154"/>
      <c r="D219" s="154"/>
      <c r="E219" s="155" t="s">
        <v>19</v>
      </c>
      <c r="F219" s="219" t="s">
        <v>1016</v>
      </c>
      <c r="G219" s="220"/>
      <c r="H219" s="220"/>
      <c r="I219" s="220"/>
      <c r="J219" s="154"/>
      <c r="K219" s="155" t="s">
        <v>19</v>
      </c>
      <c r="L219" s="154"/>
      <c r="M219" s="154"/>
      <c r="N219" s="154"/>
      <c r="O219" s="154"/>
      <c r="P219" s="154"/>
      <c r="Q219" s="154"/>
      <c r="R219" s="156"/>
      <c r="T219" s="157"/>
      <c r="U219" s="154"/>
      <c r="V219" s="154"/>
      <c r="W219" s="154"/>
      <c r="X219" s="154"/>
      <c r="Y219" s="154"/>
      <c r="Z219" s="154"/>
      <c r="AA219" s="158"/>
      <c r="AT219" s="159" t="s">
        <v>194</v>
      </c>
      <c r="AU219" s="159" t="s">
        <v>80</v>
      </c>
      <c r="AV219" s="9" t="s">
        <v>80</v>
      </c>
      <c r="AW219" s="9" t="s">
        <v>30</v>
      </c>
      <c r="AX219" s="9" t="s">
        <v>72</v>
      </c>
      <c r="AY219" s="159" t="s">
        <v>187</v>
      </c>
    </row>
    <row r="220" spans="2:65" s="9" customFormat="1" ht="16.5" customHeight="1">
      <c r="B220" s="153"/>
      <c r="C220" s="154"/>
      <c r="D220" s="154"/>
      <c r="E220" s="155" t="s">
        <v>19</v>
      </c>
      <c r="F220" s="215" t="s">
        <v>570</v>
      </c>
      <c r="G220" s="216"/>
      <c r="H220" s="216"/>
      <c r="I220" s="216"/>
      <c r="J220" s="154"/>
      <c r="K220" s="155" t="s">
        <v>19</v>
      </c>
      <c r="L220" s="154"/>
      <c r="M220" s="154"/>
      <c r="N220" s="154"/>
      <c r="O220" s="154"/>
      <c r="P220" s="154"/>
      <c r="Q220" s="154"/>
      <c r="R220" s="156"/>
      <c r="T220" s="157"/>
      <c r="U220" s="154"/>
      <c r="V220" s="154"/>
      <c r="W220" s="154"/>
      <c r="X220" s="154"/>
      <c r="Y220" s="154"/>
      <c r="Z220" s="154"/>
      <c r="AA220" s="158"/>
      <c r="AT220" s="159" t="s">
        <v>194</v>
      </c>
      <c r="AU220" s="159" t="s">
        <v>80</v>
      </c>
      <c r="AV220" s="9" t="s">
        <v>80</v>
      </c>
      <c r="AW220" s="9" t="s">
        <v>30</v>
      </c>
      <c r="AX220" s="9" t="s">
        <v>72</v>
      </c>
      <c r="AY220" s="159" t="s">
        <v>187</v>
      </c>
    </row>
    <row r="221" spans="2:65" s="9" customFormat="1" ht="16.5" customHeight="1">
      <c r="B221" s="153"/>
      <c r="C221" s="154"/>
      <c r="D221" s="154"/>
      <c r="E221" s="155" t="s">
        <v>19</v>
      </c>
      <c r="F221" s="215" t="s">
        <v>218</v>
      </c>
      <c r="G221" s="216"/>
      <c r="H221" s="216"/>
      <c r="I221" s="216"/>
      <c r="J221" s="154"/>
      <c r="K221" s="155" t="s">
        <v>19</v>
      </c>
      <c r="L221" s="154"/>
      <c r="M221" s="154"/>
      <c r="N221" s="154"/>
      <c r="O221" s="154"/>
      <c r="P221" s="154"/>
      <c r="Q221" s="154"/>
      <c r="R221" s="156"/>
      <c r="T221" s="157"/>
      <c r="U221" s="154"/>
      <c r="V221" s="154"/>
      <c r="W221" s="154"/>
      <c r="X221" s="154"/>
      <c r="Y221" s="154"/>
      <c r="Z221" s="154"/>
      <c r="AA221" s="158"/>
      <c r="AT221" s="159" t="s">
        <v>194</v>
      </c>
      <c r="AU221" s="159" t="s">
        <v>80</v>
      </c>
      <c r="AV221" s="9" t="s">
        <v>80</v>
      </c>
      <c r="AW221" s="9" t="s">
        <v>30</v>
      </c>
      <c r="AX221" s="9" t="s">
        <v>72</v>
      </c>
      <c r="AY221" s="159" t="s">
        <v>187</v>
      </c>
    </row>
    <row r="222" spans="2:65" s="9" customFormat="1" ht="16.5" customHeight="1">
      <c r="B222" s="153"/>
      <c r="C222" s="154"/>
      <c r="D222" s="154"/>
      <c r="E222" s="155" t="s">
        <v>19</v>
      </c>
      <c r="F222" s="215" t="s">
        <v>650</v>
      </c>
      <c r="G222" s="216"/>
      <c r="H222" s="216"/>
      <c r="I222" s="216"/>
      <c r="J222" s="154"/>
      <c r="K222" s="155" t="s">
        <v>19</v>
      </c>
      <c r="L222" s="154"/>
      <c r="M222" s="154"/>
      <c r="N222" s="154"/>
      <c r="O222" s="154"/>
      <c r="P222" s="154"/>
      <c r="Q222" s="154"/>
      <c r="R222" s="156"/>
      <c r="T222" s="157"/>
      <c r="U222" s="154"/>
      <c r="V222" s="154"/>
      <c r="W222" s="154"/>
      <c r="X222" s="154"/>
      <c r="Y222" s="154"/>
      <c r="Z222" s="154"/>
      <c r="AA222" s="158"/>
      <c r="AT222" s="159" t="s">
        <v>194</v>
      </c>
      <c r="AU222" s="159" t="s">
        <v>80</v>
      </c>
      <c r="AV222" s="9" t="s">
        <v>80</v>
      </c>
      <c r="AW222" s="9" t="s">
        <v>30</v>
      </c>
      <c r="AX222" s="9" t="s">
        <v>72</v>
      </c>
      <c r="AY222" s="159" t="s">
        <v>187</v>
      </c>
    </row>
    <row r="223" spans="2:65" s="10" customFormat="1" ht="16.5" customHeight="1">
      <c r="B223" s="160"/>
      <c r="C223" s="161"/>
      <c r="D223" s="161"/>
      <c r="E223" s="162" t="s">
        <v>407</v>
      </c>
      <c r="F223" s="213" t="s">
        <v>1017</v>
      </c>
      <c r="G223" s="214"/>
      <c r="H223" s="214"/>
      <c r="I223" s="214"/>
      <c r="J223" s="161"/>
      <c r="K223" s="163">
        <v>126.7</v>
      </c>
      <c r="L223" s="161"/>
      <c r="M223" s="161"/>
      <c r="N223" s="161"/>
      <c r="O223" s="161"/>
      <c r="P223" s="161"/>
      <c r="Q223" s="161"/>
      <c r="R223" s="164"/>
      <c r="T223" s="165"/>
      <c r="U223" s="161"/>
      <c r="V223" s="161"/>
      <c r="W223" s="161"/>
      <c r="X223" s="161"/>
      <c r="Y223" s="161"/>
      <c r="Z223" s="161"/>
      <c r="AA223" s="166"/>
      <c r="AT223" s="167" t="s">
        <v>194</v>
      </c>
      <c r="AU223" s="167" t="s">
        <v>80</v>
      </c>
      <c r="AV223" s="10" t="s">
        <v>114</v>
      </c>
      <c r="AW223" s="10" t="s">
        <v>30</v>
      </c>
      <c r="AX223" s="10" t="s">
        <v>72</v>
      </c>
      <c r="AY223" s="167" t="s">
        <v>187</v>
      </c>
    </row>
    <row r="224" spans="2:65" s="10" customFormat="1" ht="16.5" customHeight="1">
      <c r="B224" s="160"/>
      <c r="C224" s="161"/>
      <c r="D224" s="161"/>
      <c r="E224" s="162" t="s">
        <v>408</v>
      </c>
      <c r="F224" s="213" t="s">
        <v>409</v>
      </c>
      <c r="G224" s="214"/>
      <c r="H224" s="214"/>
      <c r="I224" s="214"/>
      <c r="J224" s="161"/>
      <c r="K224" s="163">
        <v>126.7</v>
      </c>
      <c r="L224" s="161"/>
      <c r="M224" s="161"/>
      <c r="N224" s="161"/>
      <c r="O224" s="161"/>
      <c r="P224" s="161"/>
      <c r="Q224" s="161"/>
      <c r="R224" s="164"/>
      <c r="T224" s="165"/>
      <c r="U224" s="161"/>
      <c r="V224" s="161"/>
      <c r="W224" s="161"/>
      <c r="X224" s="161"/>
      <c r="Y224" s="161"/>
      <c r="Z224" s="161"/>
      <c r="AA224" s="166"/>
      <c r="AT224" s="167" t="s">
        <v>194</v>
      </c>
      <c r="AU224" s="167" t="s">
        <v>80</v>
      </c>
      <c r="AV224" s="10" t="s">
        <v>114</v>
      </c>
      <c r="AW224" s="10" t="s">
        <v>30</v>
      </c>
      <c r="AX224" s="10" t="s">
        <v>80</v>
      </c>
      <c r="AY224" s="167" t="s">
        <v>187</v>
      </c>
    </row>
    <row r="225" spans="2:65" s="1" customFormat="1" ht="25.5" customHeight="1">
      <c r="B225" s="32"/>
      <c r="C225" s="145" t="s">
        <v>11</v>
      </c>
      <c r="D225" s="145" t="s">
        <v>188</v>
      </c>
      <c r="E225" s="146" t="s">
        <v>658</v>
      </c>
      <c r="F225" s="217" t="s">
        <v>659</v>
      </c>
      <c r="G225" s="217"/>
      <c r="H225" s="217"/>
      <c r="I225" s="217"/>
      <c r="J225" s="147" t="s">
        <v>215</v>
      </c>
      <c r="K225" s="148">
        <v>87.8</v>
      </c>
      <c r="L225" s="218">
        <v>0</v>
      </c>
      <c r="M225" s="218"/>
      <c r="N225" s="218">
        <f>ROUND(L225*K225,2)</f>
        <v>0</v>
      </c>
      <c r="O225" s="218"/>
      <c r="P225" s="218"/>
      <c r="Q225" s="218"/>
      <c r="R225" s="34"/>
      <c r="T225" s="149" t="s">
        <v>19</v>
      </c>
      <c r="U225" s="41" t="s">
        <v>37</v>
      </c>
      <c r="V225" s="150">
        <v>0</v>
      </c>
      <c r="W225" s="150">
        <f>V225*K225</f>
        <v>0</v>
      </c>
      <c r="X225" s="150">
        <v>0</v>
      </c>
      <c r="Y225" s="150">
        <f>X225*K225</f>
        <v>0</v>
      </c>
      <c r="Z225" s="150">
        <v>0</v>
      </c>
      <c r="AA225" s="151">
        <f>Z225*K225</f>
        <v>0</v>
      </c>
      <c r="AR225" s="19" t="s">
        <v>186</v>
      </c>
      <c r="AT225" s="19" t="s">
        <v>188</v>
      </c>
      <c r="AU225" s="19" t="s">
        <v>80</v>
      </c>
      <c r="AY225" s="19" t="s">
        <v>187</v>
      </c>
      <c r="BE225" s="152">
        <f>IF(U225="základní",N225,0)</f>
        <v>0</v>
      </c>
      <c r="BF225" s="152">
        <f>IF(U225="snížená",N225,0)</f>
        <v>0</v>
      </c>
      <c r="BG225" s="152">
        <f>IF(U225="zákl. přenesená",N225,0)</f>
        <v>0</v>
      </c>
      <c r="BH225" s="152">
        <f>IF(U225="sníž. přenesená",N225,0)</f>
        <v>0</v>
      </c>
      <c r="BI225" s="152">
        <f>IF(U225="nulová",N225,0)</f>
        <v>0</v>
      </c>
      <c r="BJ225" s="19" t="s">
        <v>80</v>
      </c>
      <c r="BK225" s="152">
        <f>ROUND(L225*K225,2)</f>
        <v>0</v>
      </c>
      <c r="BL225" s="19" t="s">
        <v>186</v>
      </c>
      <c r="BM225" s="19" t="s">
        <v>1018</v>
      </c>
    </row>
    <row r="226" spans="2:65" s="9" customFormat="1" ht="25.5" customHeight="1">
      <c r="B226" s="153"/>
      <c r="C226" s="154"/>
      <c r="D226" s="154"/>
      <c r="E226" s="155" t="s">
        <v>19</v>
      </c>
      <c r="F226" s="219" t="s">
        <v>1019</v>
      </c>
      <c r="G226" s="220"/>
      <c r="H226" s="220"/>
      <c r="I226" s="220"/>
      <c r="J226" s="154"/>
      <c r="K226" s="155" t="s">
        <v>19</v>
      </c>
      <c r="L226" s="154"/>
      <c r="M226" s="154"/>
      <c r="N226" s="154"/>
      <c r="O226" s="154"/>
      <c r="P226" s="154"/>
      <c r="Q226" s="154"/>
      <c r="R226" s="156"/>
      <c r="T226" s="157"/>
      <c r="U226" s="154"/>
      <c r="V226" s="154"/>
      <c r="W226" s="154"/>
      <c r="X226" s="154"/>
      <c r="Y226" s="154"/>
      <c r="Z226" s="154"/>
      <c r="AA226" s="158"/>
      <c r="AT226" s="159" t="s">
        <v>194</v>
      </c>
      <c r="AU226" s="159" t="s">
        <v>80</v>
      </c>
      <c r="AV226" s="9" t="s">
        <v>80</v>
      </c>
      <c r="AW226" s="9" t="s">
        <v>30</v>
      </c>
      <c r="AX226" s="9" t="s">
        <v>72</v>
      </c>
      <c r="AY226" s="159" t="s">
        <v>187</v>
      </c>
    </row>
    <row r="227" spans="2:65" s="9" customFormat="1" ht="16.5" customHeight="1">
      <c r="B227" s="153"/>
      <c r="C227" s="154"/>
      <c r="D227" s="154"/>
      <c r="E227" s="155" t="s">
        <v>19</v>
      </c>
      <c r="F227" s="215" t="s">
        <v>570</v>
      </c>
      <c r="G227" s="216"/>
      <c r="H227" s="216"/>
      <c r="I227" s="216"/>
      <c r="J227" s="154"/>
      <c r="K227" s="155" t="s">
        <v>19</v>
      </c>
      <c r="L227" s="154"/>
      <c r="M227" s="154"/>
      <c r="N227" s="154"/>
      <c r="O227" s="154"/>
      <c r="P227" s="154"/>
      <c r="Q227" s="154"/>
      <c r="R227" s="156"/>
      <c r="T227" s="157"/>
      <c r="U227" s="154"/>
      <c r="V227" s="154"/>
      <c r="W227" s="154"/>
      <c r="X227" s="154"/>
      <c r="Y227" s="154"/>
      <c r="Z227" s="154"/>
      <c r="AA227" s="158"/>
      <c r="AT227" s="159" t="s">
        <v>194</v>
      </c>
      <c r="AU227" s="159" t="s">
        <v>80</v>
      </c>
      <c r="AV227" s="9" t="s">
        <v>80</v>
      </c>
      <c r="AW227" s="9" t="s">
        <v>30</v>
      </c>
      <c r="AX227" s="9" t="s">
        <v>72</v>
      </c>
      <c r="AY227" s="159" t="s">
        <v>187</v>
      </c>
    </row>
    <row r="228" spans="2:65" s="9" customFormat="1" ht="16.5" customHeight="1">
      <c r="B228" s="153"/>
      <c r="C228" s="154"/>
      <c r="D228" s="154"/>
      <c r="E228" s="155" t="s">
        <v>19</v>
      </c>
      <c r="F228" s="215" t="s">
        <v>218</v>
      </c>
      <c r="G228" s="216"/>
      <c r="H228" s="216"/>
      <c r="I228" s="216"/>
      <c r="J228" s="154"/>
      <c r="K228" s="155" t="s">
        <v>19</v>
      </c>
      <c r="L228" s="154"/>
      <c r="M228" s="154"/>
      <c r="N228" s="154"/>
      <c r="O228" s="154"/>
      <c r="P228" s="154"/>
      <c r="Q228" s="154"/>
      <c r="R228" s="156"/>
      <c r="T228" s="157"/>
      <c r="U228" s="154"/>
      <c r="V228" s="154"/>
      <c r="W228" s="154"/>
      <c r="X228" s="154"/>
      <c r="Y228" s="154"/>
      <c r="Z228" s="154"/>
      <c r="AA228" s="158"/>
      <c r="AT228" s="159" t="s">
        <v>194</v>
      </c>
      <c r="AU228" s="159" t="s">
        <v>80</v>
      </c>
      <c r="AV228" s="9" t="s">
        <v>80</v>
      </c>
      <c r="AW228" s="9" t="s">
        <v>30</v>
      </c>
      <c r="AX228" s="9" t="s">
        <v>72</v>
      </c>
      <c r="AY228" s="159" t="s">
        <v>187</v>
      </c>
    </row>
    <row r="229" spans="2:65" s="9" customFormat="1" ht="16.5" customHeight="1">
      <c r="B229" s="153"/>
      <c r="C229" s="154"/>
      <c r="D229" s="154"/>
      <c r="E229" s="155" t="s">
        <v>19</v>
      </c>
      <c r="F229" s="215" t="s">
        <v>650</v>
      </c>
      <c r="G229" s="216"/>
      <c r="H229" s="216"/>
      <c r="I229" s="216"/>
      <c r="J229" s="154"/>
      <c r="K229" s="155" t="s">
        <v>19</v>
      </c>
      <c r="L229" s="154"/>
      <c r="M229" s="154"/>
      <c r="N229" s="154"/>
      <c r="O229" s="154"/>
      <c r="P229" s="154"/>
      <c r="Q229" s="154"/>
      <c r="R229" s="156"/>
      <c r="T229" s="157"/>
      <c r="U229" s="154"/>
      <c r="V229" s="154"/>
      <c r="W229" s="154"/>
      <c r="X229" s="154"/>
      <c r="Y229" s="154"/>
      <c r="Z229" s="154"/>
      <c r="AA229" s="158"/>
      <c r="AT229" s="159" t="s">
        <v>194</v>
      </c>
      <c r="AU229" s="159" t="s">
        <v>80</v>
      </c>
      <c r="AV229" s="9" t="s">
        <v>80</v>
      </c>
      <c r="AW229" s="9" t="s">
        <v>30</v>
      </c>
      <c r="AX229" s="9" t="s">
        <v>72</v>
      </c>
      <c r="AY229" s="159" t="s">
        <v>187</v>
      </c>
    </row>
    <row r="230" spans="2:65" s="10" customFormat="1" ht="16.5" customHeight="1">
      <c r="B230" s="160"/>
      <c r="C230" s="161"/>
      <c r="D230" s="161"/>
      <c r="E230" s="162" t="s">
        <v>362</v>
      </c>
      <c r="F230" s="213" t="s">
        <v>1020</v>
      </c>
      <c r="G230" s="214"/>
      <c r="H230" s="214"/>
      <c r="I230" s="214"/>
      <c r="J230" s="161"/>
      <c r="K230" s="163">
        <v>87.8</v>
      </c>
      <c r="L230" s="161"/>
      <c r="M230" s="161"/>
      <c r="N230" s="161"/>
      <c r="O230" s="161"/>
      <c r="P230" s="161"/>
      <c r="Q230" s="161"/>
      <c r="R230" s="164"/>
      <c r="T230" s="165"/>
      <c r="U230" s="161"/>
      <c r="V230" s="161"/>
      <c r="W230" s="161"/>
      <c r="X230" s="161"/>
      <c r="Y230" s="161"/>
      <c r="Z230" s="161"/>
      <c r="AA230" s="166"/>
      <c r="AT230" s="167" t="s">
        <v>194</v>
      </c>
      <c r="AU230" s="167" t="s">
        <v>80</v>
      </c>
      <c r="AV230" s="10" t="s">
        <v>114</v>
      </c>
      <c r="AW230" s="10" t="s">
        <v>30</v>
      </c>
      <c r="AX230" s="10" t="s">
        <v>72</v>
      </c>
      <c r="AY230" s="167" t="s">
        <v>187</v>
      </c>
    </row>
    <row r="231" spans="2:65" s="10" customFormat="1" ht="16.5" customHeight="1">
      <c r="B231" s="160"/>
      <c r="C231" s="161"/>
      <c r="D231" s="161"/>
      <c r="E231" s="162" t="s">
        <v>363</v>
      </c>
      <c r="F231" s="213" t="s">
        <v>364</v>
      </c>
      <c r="G231" s="214"/>
      <c r="H231" s="214"/>
      <c r="I231" s="214"/>
      <c r="J231" s="161"/>
      <c r="K231" s="163">
        <v>87.8</v>
      </c>
      <c r="L231" s="161"/>
      <c r="M231" s="161"/>
      <c r="N231" s="161"/>
      <c r="O231" s="161"/>
      <c r="P231" s="161"/>
      <c r="Q231" s="161"/>
      <c r="R231" s="164"/>
      <c r="T231" s="165"/>
      <c r="U231" s="161"/>
      <c r="V231" s="161"/>
      <c r="W231" s="161"/>
      <c r="X231" s="161"/>
      <c r="Y231" s="161"/>
      <c r="Z231" s="161"/>
      <c r="AA231" s="166"/>
      <c r="AT231" s="167" t="s">
        <v>194</v>
      </c>
      <c r="AU231" s="167" t="s">
        <v>80</v>
      </c>
      <c r="AV231" s="10" t="s">
        <v>114</v>
      </c>
      <c r="AW231" s="10" t="s">
        <v>30</v>
      </c>
      <c r="AX231" s="10" t="s">
        <v>80</v>
      </c>
      <c r="AY231" s="167" t="s">
        <v>187</v>
      </c>
    </row>
    <row r="232" spans="2:65" s="1" customFormat="1" ht="25.5" customHeight="1">
      <c r="B232" s="32"/>
      <c r="C232" s="145" t="s">
        <v>392</v>
      </c>
      <c r="D232" s="145" t="s">
        <v>188</v>
      </c>
      <c r="E232" s="146" t="s">
        <v>663</v>
      </c>
      <c r="F232" s="217" t="s">
        <v>664</v>
      </c>
      <c r="G232" s="217"/>
      <c r="H232" s="217"/>
      <c r="I232" s="217"/>
      <c r="J232" s="147" t="s">
        <v>215</v>
      </c>
      <c r="K232" s="148">
        <v>165</v>
      </c>
      <c r="L232" s="218">
        <v>0</v>
      </c>
      <c r="M232" s="218"/>
      <c r="N232" s="218">
        <f>ROUND(L232*K232,2)</f>
        <v>0</v>
      </c>
      <c r="O232" s="218"/>
      <c r="P232" s="218"/>
      <c r="Q232" s="218"/>
      <c r="R232" s="34"/>
      <c r="T232" s="149" t="s">
        <v>19</v>
      </c>
      <c r="U232" s="41" t="s">
        <v>37</v>
      </c>
      <c r="V232" s="150">
        <v>0</v>
      </c>
      <c r="W232" s="150">
        <f>V232*K232</f>
        <v>0</v>
      </c>
      <c r="X232" s="150">
        <v>0</v>
      </c>
      <c r="Y232" s="150">
        <f>X232*K232</f>
        <v>0</v>
      </c>
      <c r="Z232" s="150">
        <v>0</v>
      </c>
      <c r="AA232" s="151">
        <f>Z232*K232</f>
        <v>0</v>
      </c>
      <c r="AR232" s="19" t="s">
        <v>186</v>
      </c>
      <c r="AT232" s="19" t="s">
        <v>188</v>
      </c>
      <c r="AU232" s="19" t="s">
        <v>80</v>
      </c>
      <c r="AY232" s="19" t="s">
        <v>187</v>
      </c>
      <c r="BE232" s="152">
        <f>IF(U232="základní",N232,0)</f>
        <v>0</v>
      </c>
      <c r="BF232" s="152">
        <f>IF(U232="snížená",N232,0)</f>
        <v>0</v>
      </c>
      <c r="BG232" s="152">
        <f>IF(U232="zákl. přenesená",N232,0)</f>
        <v>0</v>
      </c>
      <c r="BH232" s="152">
        <f>IF(U232="sníž. přenesená",N232,0)</f>
        <v>0</v>
      </c>
      <c r="BI232" s="152">
        <f>IF(U232="nulová",N232,0)</f>
        <v>0</v>
      </c>
      <c r="BJ232" s="19" t="s">
        <v>80</v>
      </c>
      <c r="BK232" s="152">
        <f>ROUND(L232*K232,2)</f>
        <v>0</v>
      </c>
      <c r="BL232" s="19" t="s">
        <v>186</v>
      </c>
      <c r="BM232" s="19" t="s">
        <v>1021</v>
      </c>
    </row>
    <row r="233" spans="2:65" s="1" customFormat="1" ht="25.5" customHeight="1">
      <c r="B233" s="32"/>
      <c r="C233" s="145" t="s">
        <v>402</v>
      </c>
      <c r="D233" s="145" t="s">
        <v>188</v>
      </c>
      <c r="E233" s="146" t="s">
        <v>672</v>
      </c>
      <c r="F233" s="217" t="s">
        <v>673</v>
      </c>
      <c r="G233" s="217"/>
      <c r="H233" s="217"/>
      <c r="I233" s="217"/>
      <c r="J233" s="147" t="s">
        <v>215</v>
      </c>
      <c r="K233" s="148">
        <v>351.55</v>
      </c>
      <c r="L233" s="218">
        <v>0</v>
      </c>
      <c r="M233" s="218"/>
      <c r="N233" s="218">
        <f>ROUND(L233*K233,2)</f>
        <v>0</v>
      </c>
      <c r="O233" s="218"/>
      <c r="P233" s="218"/>
      <c r="Q233" s="218"/>
      <c r="R233" s="34"/>
      <c r="T233" s="149" t="s">
        <v>19</v>
      </c>
      <c r="U233" s="41" t="s">
        <v>37</v>
      </c>
      <c r="V233" s="150">
        <v>0</v>
      </c>
      <c r="W233" s="150">
        <f>V233*K233</f>
        <v>0</v>
      </c>
      <c r="X233" s="150">
        <v>0</v>
      </c>
      <c r="Y233" s="150">
        <f>X233*K233</f>
        <v>0</v>
      </c>
      <c r="Z233" s="150">
        <v>0</v>
      </c>
      <c r="AA233" s="151">
        <f>Z233*K233</f>
        <v>0</v>
      </c>
      <c r="AR233" s="19" t="s">
        <v>186</v>
      </c>
      <c r="AT233" s="19" t="s">
        <v>188</v>
      </c>
      <c r="AU233" s="19" t="s">
        <v>80</v>
      </c>
      <c r="AY233" s="19" t="s">
        <v>187</v>
      </c>
      <c r="BE233" s="152">
        <f>IF(U233="základní",N233,0)</f>
        <v>0</v>
      </c>
      <c r="BF233" s="152">
        <f>IF(U233="snížená",N233,0)</f>
        <v>0</v>
      </c>
      <c r="BG233" s="152">
        <f>IF(U233="zákl. přenesená",N233,0)</f>
        <v>0</v>
      </c>
      <c r="BH233" s="152">
        <f>IF(U233="sníž. přenesená",N233,0)</f>
        <v>0</v>
      </c>
      <c r="BI233" s="152">
        <f>IF(U233="nulová",N233,0)</f>
        <v>0</v>
      </c>
      <c r="BJ233" s="19" t="s">
        <v>80</v>
      </c>
      <c r="BK233" s="152">
        <f>ROUND(L233*K233,2)</f>
        <v>0</v>
      </c>
      <c r="BL233" s="19" t="s">
        <v>186</v>
      </c>
      <c r="BM233" s="19" t="s">
        <v>1022</v>
      </c>
    </row>
    <row r="234" spans="2:65" s="9" customFormat="1" ht="25.5" customHeight="1">
      <c r="B234" s="153"/>
      <c r="C234" s="154"/>
      <c r="D234" s="154"/>
      <c r="E234" s="155" t="s">
        <v>19</v>
      </c>
      <c r="F234" s="219" t="s">
        <v>1023</v>
      </c>
      <c r="G234" s="220"/>
      <c r="H234" s="220"/>
      <c r="I234" s="220"/>
      <c r="J234" s="154"/>
      <c r="K234" s="155" t="s">
        <v>19</v>
      </c>
      <c r="L234" s="154"/>
      <c r="M234" s="154"/>
      <c r="N234" s="154"/>
      <c r="O234" s="154"/>
      <c r="P234" s="154"/>
      <c r="Q234" s="154"/>
      <c r="R234" s="156"/>
      <c r="T234" s="157"/>
      <c r="U234" s="154"/>
      <c r="V234" s="154"/>
      <c r="W234" s="154"/>
      <c r="X234" s="154"/>
      <c r="Y234" s="154"/>
      <c r="Z234" s="154"/>
      <c r="AA234" s="158"/>
      <c r="AT234" s="159" t="s">
        <v>194</v>
      </c>
      <c r="AU234" s="159" t="s">
        <v>80</v>
      </c>
      <c r="AV234" s="9" t="s">
        <v>80</v>
      </c>
      <c r="AW234" s="9" t="s">
        <v>30</v>
      </c>
      <c r="AX234" s="9" t="s">
        <v>72</v>
      </c>
      <c r="AY234" s="159" t="s">
        <v>187</v>
      </c>
    </row>
    <row r="235" spans="2:65" s="9" customFormat="1" ht="16.5" customHeight="1">
      <c r="B235" s="153"/>
      <c r="C235" s="154"/>
      <c r="D235" s="154"/>
      <c r="E235" s="155" t="s">
        <v>19</v>
      </c>
      <c r="F235" s="215" t="s">
        <v>570</v>
      </c>
      <c r="G235" s="216"/>
      <c r="H235" s="216"/>
      <c r="I235" s="216"/>
      <c r="J235" s="154"/>
      <c r="K235" s="155" t="s">
        <v>19</v>
      </c>
      <c r="L235" s="154"/>
      <c r="M235" s="154"/>
      <c r="N235" s="154"/>
      <c r="O235" s="154"/>
      <c r="P235" s="154"/>
      <c r="Q235" s="154"/>
      <c r="R235" s="156"/>
      <c r="T235" s="157"/>
      <c r="U235" s="154"/>
      <c r="V235" s="154"/>
      <c r="W235" s="154"/>
      <c r="X235" s="154"/>
      <c r="Y235" s="154"/>
      <c r="Z235" s="154"/>
      <c r="AA235" s="158"/>
      <c r="AT235" s="159" t="s">
        <v>194</v>
      </c>
      <c r="AU235" s="159" t="s">
        <v>80</v>
      </c>
      <c r="AV235" s="9" t="s">
        <v>80</v>
      </c>
      <c r="AW235" s="9" t="s">
        <v>30</v>
      </c>
      <c r="AX235" s="9" t="s">
        <v>72</v>
      </c>
      <c r="AY235" s="159" t="s">
        <v>187</v>
      </c>
    </row>
    <row r="236" spans="2:65" s="9" customFormat="1" ht="16.5" customHeight="1">
      <c r="B236" s="153"/>
      <c r="C236" s="154"/>
      <c r="D236" s="154"/>
      <c r="E236" s="155" t="s">
        <v>19</v>
      </c>
      <c r="F236" s="215" t="s">
        <v>218</v>
      </c>
      <c r="G236" s="216"/>
      <c r="H236" s="216"/>
      <c r="I236" s="216"/>
      <c r="J236" s="154"/>
      <c r="K236" s="155" t="s">
        <v>19</v>
      </c>
      <c r="L236" s="154"/>
      <c r="M236" s="154"/>
      <c r="N236" s="154"/>
      <c r="O236" s="154"/>
      <c r="P236" s="154"/>
      <c r="Q236" s="154"/>
      <c r="R236" s="156"/>
      <c r="T236" s="157"/>
      <c r="U236" s="154"/>
      <c r="V236" s="154"/>
      <c r="W236" s="154"/>
      <c r="X236" s="154"/>
      <c r="Y236" s="154"/>
      <c r="Z236" s="154"/>
      <c r="AA236" s="158"/>
      <c r="AT236" s="159" t="s">
        <v>194</v>
      </c>
      <c r="AU236" s="159" t="s">
        <v>80</v>
      </c>
      <c r="AV236" s="9" t="s">
        <v>80</v>
      </c>
      <c r="AW236" s="9" t="s">
        <v>30</v>
      </c>
      <c r="AX236" s="9" t="s">
        <v>72</v>
      </c>
      <c r="AY236" s="159" t="s">
        <v>187</v>
      </c>
    </row>
    <row r="237" spans="2:65" s="9" customFormat="1" ht="25.5" customHeight="1">
      <c r="B237" s="153"/>
      <c r="C237" s="154"/>
      <c r="D237" s="154"/>
      <c r="E237" s="155" t="s">
        <v>19</v>
      </c>
      <c r="F237" s="215" t="s">
        <v>1024</v>
      </c>
      <c r="G237" s="216"/>
      <c r="H237" s="216"/>
      <c r="I237" s="216"/>
      <c r="J237" s="154"/>
      <c r="K237" s="155" t="s">
        <v>19</v>
      </c>
      <c r="L237" s="154"/>
      <c r="M237" s="154"/>
      <c r="N237" s="154"/>
      <c r="O237" s="154"/>
      <c r="P237" s="154"/>
      <c r="Q237" s="154"/>
      <c r="R237" s="156"/>
      <c r="T237" s="157"/>
      <c r="U237" s="154"/>
      <c r="V237" s="154"/>
      <c r="W237" s="154"/>
      <c r="X237" s="154"/>
      <c r="Y237" s="154"/>
      <c r="Z237" s="154"/>
      <c r="AA237" s="158"/>
      <c r="AT237" s="159" t="s">
        <v>194</v>
      </c>
      <c r="AU237" s="159" t="s">
        <v>80</v>
      </c>
      <c r="AV237" s="9" t="s">
        <v>80</v>
      </c>
      <c r="AW237" s="9" t="s">
        <v>30</v>
      </c>
      <c r="AX237" s="9" t="s">
        <v>72</v>
      </c>
      <c r="AY237" s="159" t="s">
        <v>187</v>
      </c>
    </row>
    <row r="238" spans="2:65" s="10" customFormat="1" ht="16.5" customHeight="1">
      <c r="B238" s="160"/>
      <c r="C238" s="161"/>
      <c r="D238" s="161"/>
      <c r="E238" s="162" t="s">
        <v>281</v>
      </c>
      <c r="F238" s="213" t="s">
        <v>1025</v>
      </c>
      <c r="G238" s="214"/>
      <c r="H238" s="214"/>
      <c r="I238" s="214"/>
      <c r="J238" s="161"/>
      <c r="K238" s="163">
        <v>351.55</v>
      </c>
      <c r="L238" s="161"/>
      <c r="M238" s="161"/>
      <c r="N238" s="161"/>
      <c r="O238" s="161"/>
      <c r="P238" s="161"/>
      <c r="Q238" s="161"/>
      <c r="R238" s="164"/>
      <c r="T238" s="165"/>
      <c r="U238" s="161"/>
      <c r="V238" s="161"/>
      <c r="W238" s="161"/>
      <c r="X238" s="161"/>
      <c r="Y238" s="161"/>
      <c r="Z238" s="161"/>
      <c r="AA238" s="166"/>
      <c r="AT238" s="167" t="s">
        <v>194</v>
      </c>
      <c r="AU238" s="167" t="s">
        <v>80</v>
      </c>
      <c r="AV238" s="10" t="s">
        <v>114</v>
      </c>
      <c r="AW238" s="10" t="s">
        <v>30</v>
      </c>
      <c r="AX238" s="10" t="s">
        <v>72</v>
      </c>
      <c r="AY238" s="167" t="s">
        <v>187</v>
      </c>
    </row>
    <row r="239" spans="2:65" s="10" customFormat="1" ht="16.5" customHeight="1">
      <c r="B239" s="160"/>
      <c r="C239" s="161"/>
      <c r="D239" s="161"/>
      <c r="E239" s="162" t="s">
        <v>125</v>
      </c>
      <c r="F239" s="213" t="s">
        <v>690</v>
      </c>
      <c r="G239" s="214"/>
      <c r="H239" s="214"/>
      <c r="I239" s="214"/>
      <c r="J239" s="161"/>
      <c r="K239" s="163">
        <v>351.55</v>
      </c>
      <c r="L239" s="161"/>
      <c r="M239" s="161"/>
      <c r="N239" s="161"/>
      <c r="O239" s="161"/>
      <c r="P239" s="161"/>
      <c r="Q239" s="161"/>
      <c r="R239" s="164"/>
      <c r="T239" s="165"/>
      <c r="U239" s="161"/>
      <c r="V239" s="161"/>
      <c r="W239" s="161"/>
      <c r="X239" s="161"/>
      <c r="Y239" s="161"/>
      <c r="Z239" s="161"/>
      <c r="AA239" s="166"/>
      <c r="AT239" s="167" t="s">
        <v>194</v>
      </c>
      <c r="AU239" s="167" t="s">
        <v>80</v>
      </c>
      <c r="AV239" s="10" t="s">
        <v>114</v>
      </c>
      <c r="AW239" s="10" t="s">
        <v>30</v>
      </c>
      <c r="AX239" s="10" t="s">
        <v>80</v>
      </c>
      <c r="AY239" s="167" t="s">
        <v>187</v>
      </c>
    </row>
    <row r="240" spans="2:65" s="1" customFormat="1" ht="25.5" customHeight="1">
      <c r="B240" s="32"/>
      <c r="C240" s="145" t="s">
        <v>410</v>
      </c>
      <c r="D240" s="145" t="s">
        <v>188</v>
      </c>
      <c r="E240" s="146" t="s">
        <v>1026</v>
      </c>
      <c r="F240" s="217" t="s">
        <v>1027</v>
      </c>
      <c r="G240" s="217"/>
      <c r="H240" s="217"/>
      <c r="I240" s="217"/>
      <c r="J240" s="147" t="s">
        <v>215</v>
      </c>
      <c r="K240" s="148">
        <v>126.7</v>
      </c>
      <c r="L240" s="218">
        <v>0</v>
      </c>
      <c r="M240" s="218"/>
      <c r="N240" s="218">
        <f>ROUND(L240*K240,2)</f>
        <v>0</v>
      </c>
      <c r="O240" s="218"/>
      <c r="P240" s="218"/>
      <c r="Q240" s="218"/>
      <c r="R240" s="34"/>
      <c r="T240" s="149" t="s">
        <v>19</v>
      </c>
      <c r="U240" s="41" t="s">
        <v>37</v>
      </c>
      <c r="V240" s="150">
        <v>0</v>
      </c>
      <c r="W240" s="150">
        <f>V240*K240</f>
        <v>0</v>
      </c>
      <c r="X240" s="150">
        <v>0</v>
      </c>
      <c r="Y240" s="150">
        <f>X240*K240</f>
        <v>0</v>
      </c>
      <c r="Z240" s="150">
        <v>0</v>
      </c>
      <c r="AA240" s="151">
        <f>Z240*K240</f>
        <v>0</v>
      </c>
      <c r="AR240" s="19" t="s">
        <v>186</v>
      </c>
      <c r="AT240" s="19" t="s">
        <v>188</v>
      </c>
      <c r="AU240" s="19" t="s">
        <v>80</v>
      </c>
      <c r="AY240" s="19" t="s">
        <v>187</v>
      </c>
      <c r="BE240" s="152">
        <f>IF(U240="základní",N240,0)</f>
        <v>0</v>
      </c>
      <c r="BF240" s="152">
        <f>IF(U240="snížená",N240,0)</f>
        <v>0</v>
      </c>
      <c r="BG240" s="152">
        <f>IF(U240="zákl. přenesená",N240,0)</f>
        <v>0</v>
      </c>
      <c r="BH240" s="152">
        <f>IF(U240="sníž. přenesená",N240,0)</f>
        <v>0</v>
      </c>
      <c r="BI240" s="152">
        <f>IF(U240="nulová",N240,0)</f>
        <v>0</v>
      </c>
      <c r="BJ240" s="19" t="s">
        <v>80</v>
      </c>
      <c r="BK240" s="152">
        <f>ROUND(L240*K240,2)</f>
        <v>0</v>
      </c>
      <c r="BL240" s="19" t="s">
        <v>186</v>
      </c>
      <c r="BM240" s="19" t="s">
        <v>1028</v>
      </c>
    </row>
    <row r="241" spans="2:65" s="9" customFormat="1" ht="16.5" customHeight="1">
      <c r="B241" s="153"/>
      <c r="C241" s="154"/>
      <c r="D241" s="154"/>
      <c r="E241" s="155" t="s">
        <v>19</v>
      </c>
      <c r="F241" s="219" t="s">
        <v>1029</v>
      </c>
      <c r="G241" s="220"/>
      <c r="H241" s="220"/>
      <c r="I241" s="220"/>
      <c r="J241" s="154"/>
      <c r="K241" s="155" t="s">
        <v>19</v>
      </c>
      <c r="L241" s="154"/>
      <c r="M241" s="154"/>
      <c r="N241" s="154"/>
      <c r="O241" s="154"/>
      <c r="P241" s="154"/>
      <c r="Q241" s="154"/>
      <c r="R241" s="156"/>
      <c r="T241" s="157"/>
      <c r="U241" s="154"/>
      <c r="V241" s="154"/>
      <c r="W241" s="154"/>
      <c r="X241" s="154"/>
      <c r="Y241" s="154"/>
      <c r="Z241" s="154"/>
      <c r="AA241" s="158"/>
      <c r="AT241" s="159" t="s">
        <v>194</v>
      </c>
      <c r="AU241" s="159" t="s">
        <v>80</v>
      </c>
      <c r="AV241" s="9" t="s">
        <v>80</v>
      </c>
      <c r="AW241" s="9" t="s">
        <v>30</v>
      </c>
      <c r="AX241" s="9" t="s">
        <v>72</v>
      </c>
      <c r="AY241" s="159" t="s">
        <v>187</v>
      </c>
    </row>
    <row r="242" spans="2:65" s="9" customFormat="1" ht="16.5" customHeight="1">
      <c r="B242" s="153"/>
      <c r="C242" s="154"/>
      <c r="D242" s="154"/>
      <c r="E242" s="155" t="s">
        <v>19</v>
      </c>
      <c r="F242" s="215" t="s">
        <v>570</v>
      </c>
      <c r="G242" s="216"/>
      <c r="H242" s="216"/>
      <c r="I242" s="216"/>
      <c r="J242" s="154"/>
      <c r="K242" s="155" t="s">
        <v>19</v>
      </c>
      <c r="L242" s="154"/>
      <c r="M242" s="154"/>
      <c r="N242" s="154"/>
      <c r="O242" s="154"/>
      <c r="P242" s="154"/>
      <c r="Q242" s="154"/>
      <c r="R242" s="156"/>
      <c r="T242" s="157"/>
      <c r="U242" s="154"/>
      <c r="V242" s="154"/>
      <c r="W242" s="154"/>
      <c r="X242" s="154"/>
      <c r="Y242" s="154"/>
      <c r="Z242" s="154"/>
      <c r="AA242" s="158"/>
      <c r="AT242" s="159" t="s">
        <v>194</v>
      </c>
      <c r="AU242" s="159" t="s">
        <v>80</v>
      </c>
      <c r="AV242" s="9" t="s">
        <v>80</v>
      </c>
      <c r="AW242" s="9" t="s">
        <v>30</v>
      </c>
      <c r="AX242" s="9" t="s">
        <v>72</v>
      </c>
      <c r="AY242" s="159" t="s">
        <v>187</v>
      </c>
    </row>
    <row r="243" spans="2:65" s="9" customFormat="1" ht="16.5" customHeight="1">
      <c r="B243" s="153"/>
      <c r="C243" s="154"/>
      <c r="D243" s="154"/>
      <c r="E243" s="155" t="s">
        <v>19</v>
      </c>
      <c r="F243" s="215" t="s">
        <v>218</v>
      </c>
      <c r="G243" s="216"/>
      <c r="H243" s="216"/>
      <c r="I243" s="216"/>
      <c r="J243" s="154"/>
      <c r="K243" s="155" t="s">
        <v>19</v>
      </c>
      <c r="L243" s="154"/>
      <c r="M243" s="154"/>
      <c r="N243" s="154"/>
      <c r="O243" s="154"/>
      <c r="P243" s="154"/>
      <c r="Q243" s="154"/>
      <c r="R243" s="156"/>
      <c r="T243" s="157"/>
      <c r="U243" s="154"/>
      <c r="V243" s="154"/>
      <c r="W243" s="154"/>
      <c r="X243" s="154"/>
      <c r="Y243" s="154"/>
      <c r="Z243" s="154"/>
      <c r="AA243" s="158"/>
      <c r="AT243" s="159" t="s">
        <v>194</v>
      </c>
      <c r="AU243" s="159" t="s">
        <v>80</v>
      </c>
      <c r="AV243" s="9" t="s">
        <v>80</v>
      </c>
      <c r="AW243" s="9" t="s">
        <v>30</v>
      </c>
      <c r="AX243" s="9" t="s">
        <v>72</v>
      </c>
      <c r="AY243" s="159" t="s">
        <v>187</v>
      </c>
    </row>
    <row r="244" spans="2:65" s="9" customFormat="1" ht="16.5" customHeight="1">
      <c r="B244" s="153"/>
      <c r="C244" s="154"/>
      <c r="D244" s="154"/>
      <c r="E244" s="155" t="s">
        <v>19</v>
      </c>
      <c r="F244" s="215" t="s">
        <v>650</v>
      </c>
      <c r="G244" s="216"/>
      <c r="H244" s="216"/>
      <c r="I244" s="216"/>
      <c r="J244" s="154"/>
      <c r="K244" s="155" t="s">
        <v>19</v>
      </c>
      <c r="L244" s="154"/>
      <c r="M244" s="154"/>
      <c r="N244" s="154"/>
      <c r="O244" s="154"/>
      <c r="P244" s="154"/>
      <c r="Q244" s="154"/>
      <c r="R244" s="156"/>
      <c r="T244" s="157"/>
      <c r="U244" s="154"/>
      <c r="V244" s="154"/>
      <c r="W244" s="154"/>
      <c r="X244" s="154"/>
      <c r="Y244" s="154"/>
      <c r="Z244" s="154"/>
      <c r="AA244" s="158"/>
      <c r="AT244" s="159" t="s">
        <v>194</v>
      </c>
      <c r="AU244" s="159" t="s">
        <v>80</v>
      </c>
      <c r="AV244" s="9" t="s">
        <v>80</v>
      </c>
      <c r="AW244" s="9" t="s">
        <v>30</v>
      </c>
      <c r="AX244" s="9" t="s">
        <v>72</v>
      </c>
      <c r="AY244" s="159" t="s">
        <v>187</v>
      </c>
    </row>
    <row r="245" spans="2:65" s="10" customFormat="1" ht="16.5" customHeight="1">
      <c r="B245" s="160"/>
      <c r="C245" s="161"/>
      <c r="D245" s="161"/>
      <c r="E245" s="162" t="s">
        <v>454</v>
      </c>
      <c r="F245" s="213" t="s">
        <v>1017</v>
      </c>
      <c r="G245" s="214"/>
      <c r="H245" s="214"/>
      <c r="I245" s="214"/>
      <c r="J245" s="161"/>
      <c r="K245" s="163">
        <v>126.7</v>
      </c>
      <c r="L245" s="161"/>
      <c r="M245" s="161"/>
      <c r="N245" s="161"/>
      <c r="O245" s="161"/>
      <c r="P245" s="161"/>
      <c r="Q245" s="161"/>
      <c r="R245" s="164"/>
      <c r="T245" s="165"/>
      <c r="U245" s="161"/>
      <c r="V245" s="161"/>
      <c r="W245" s="161"/>
      <c r="X245" s="161"/>
      <c r="Y245" s="161"/>
      <c r="Z245" s="161"/>
      <c r="AA245" s="166"/>
      <c r="AT245" s="167" t="s">
        <v>194</v>
      </c>
      <c r="AU245" s="167" t="s">
        <v>80</v>
      </c>
      <c r="AV245" s="10" t="s">
        <v>114</v>
      </c>
      <c r="AW245" s="10" t="s">
        <v>30</v>
      </c>
      <c r="AX245" s="10" t="s">
        <v>72</v>
      </c>
      <c r="AY245" s="167" t="s">
        <v>187</v>
      </c>
    </row>
    <row r="246" spans="2:65" s="10" customFormat="1" ht="16.5" customHeight="1">
      <c r="B246" s="160"/>
      <c r="C246" s="161"/>
      <c r="D246" s="161"/>
      <c r="E246" s="162" t="s">
        <v>455</v>
      </c>
      <c r="F246" s="213" t="s">
        <v>456</v>
      </c>
      <c r="G246" s="214"/>
      <c r="H246" s="214"/>
      <c r="I246" s="214"/>
      <c r="J246" s="161"/>
      <c r="K246" s="163">
        <v>126.7</v>
      </c>
      <c r="L246" s="161"/>
      <c r="M246" s="161"/>
      <c r="N246" s="161"/>
      <c r="O246" s="161"/>
      <c r="P246" s="161"/>
      <c r="Q246" s="161"/>
      <c r="R246" s="164"/>
      <c r="T246" s="165"/>
      <c r="U246" s="161"/>
      <c r="V246" s="161"/>
      <c r="W246" s="161"/>
      <c r="X246" s="161"/>
      <c r="Y246" s="161"/>
      <c r="Z246" s="161"/>
      <c r="AA246" s="166"/>
      <c r="AT246" s="167" t="s">
        <v>194</v>
      </c>
      <c r="AU246" s="167" t="s">
        <v>80</v>
      </c>
      <c r="AV246" s="10" t="s">
        <v>114</v>
      </c>
      <c r="AW246" s="10" t="s">
        <v>30</v>
      </c>
      <c r="AX246" s="10" t="s">
        <v>80</v>
      </c>
      <c r="AY246" s="167" t="s">
        <v>187</v>
      </c>
    </row>
    <row r="247" spans="2:65" s="1" customFormat="1" ht="25.5" customHeight="1">
      <c r="B247" s="32"/>
      <c r="C247" s="145" t="s">
        <v>428</v>
      </c>
      <c r="D247" s="145" t="s">
        <v>188</v>
      </c>
      <c r="E247" s="146" t="s">
        <v>1030</v>
      </c>
      <c r="F247" s="217" t="s">
        <v>1031</v>
      </c>
      <c r="G247" s="217"/>
      <c r="H247" s="217"/>
      <c r="I247" s="217"/>
      <c r="J247" s="147" t="s">
        <v>215</v>
      </c>
      <c r="K247" s="148">
        <v>294.52</v>
      </c>
      <c r="L247" s="218">
        <v>0</v>
      </c>
      <c r="M247" s="218"/>
      <c r="N247" s="218">
        <f>ROUND(L247*K247,2)</f>
        <v>0</v>
      </c>
      <c r="O247" s="218"/>
      <c r="P247" s="218"/>
      <c r="Q247" s="218"/>
      <c r="R247" s="34"/>
      <c r="T247" s="149" t="s">
        <v>19</v>
      </c>
      <c r="U247" s="41" t="s">
        <v>37</v>
      </c>
      <c r="V247" s="150">
        <v>0</v>
      </c>
      <c r="W247" s="150">
        <f>V247*K247</f>
        <v>0</v>
      </c>
      <c r="X247" s="150">
        <v>0</v>
      </c>
      <c r="Y247" s="150">
        <f>X247*K247</f>
        <v>0</v>
      </c>
      <c r="Z247" s="150">
        <v>0</v>
      </c>
      <c r="AA247" s="151">
        <f>Z247*K247</f>
        <v>0</v>
      </c>
      <c r="AR247" s="19" t="s">
        <v>186</v>
      </c>
      <c r="AT247" s="19" t="s">
        <v>188</v>
      </c>
      <c r="AU247" s="19" t="s">
        <v>80</v>
      </c>
      <c r="AY247" s="19" t="s">
        <v>187</v>
      </c>
      <c r="BE247" s="152">
        <f>IF(U247="základní",N247,0)</f>
        <v>0</v>
      </c>
      <c r="BF247" s="152">
        <f>IF(U247="snížená",N247,0)</f>
        <v>0</v>
      </c>
      <c r="BG247" s="152">
        <f>IF(U247="zákl. přenesená",N247,0)</f>
        <v>0</v>
      </c>
      <c r="BH247" s="152">
        <f>IF(U247="sníž. přenesená",N247,0)</f>
        <v>0</v>
      </c>
      <c r="BI247" s="152">
        <f>IF(U247="nulová",N247,0)</f>
        <v>0</v>
      </c>
      <c r="BJ247" s="19" t="s">
        <v>80</v>
      </c>
      <c r="BK247" s="152">
        <f>ROUND(L247*K247,2)</f>
        <v>0</v>
      </c>
      <c r="BL247" s="19" t="s">
        <v>186</v>
      </c>
      <c r="BM247" s="19" t="s">
        <v>1032</v>
      </c>
    </row>
    <row r="248" spans="2:65" s="9" customFormat="1" ht="25.5" customHeight="1">
      <c r="B248" s="153"/>
      <c r="C248" s="154"/>
      <c r="D248" s="154"/>
      <c r="E248" s="155" t="s">
        <v>19</v>
      </c>
      <c r="F248" s="219" t="s">
        <v>1033</v>
      </c>
      <c r="G248" s="220"/>
      <c r="H248" s="220"/>
      <c r="I248" s="220"/>
      <c r="J248" s="154"/>
      <c r="K248" s="155" t="s">
        <v>19</v>
      </c>
      <c r="L248" s="154"/>
      <c r="M248" s="154"/>
      <c r="N248" s="154"/>
      <c r="O248" s="154"/>
      <c r="P248" s="154"/>
      <c r="Q248" s="154"/>
      <c r="R248" s="156"/>
      <c r="T248" s="157"/>
      <c r="U248" s="154"/>
      <c r="V248" s="154"/>
      <c r="W248" s="154"/>
      <c r="X248" s="154"/>
      <c r="Y248" s="154"/>
      <c r="Z248" s="154"/>
      <c r="AA248" s="158"/>
      <c r="AT248" s="159" t="s">
        <v>194</v>
      </c>
      <c r="AU248" s="159" t="s">
        <v>80</v>
      </c>
      <c r="AV248" s="9" t="s">
        <v>80</v>
      </c>
      <c r="AW248" s="9" t="s">
        <v>30</v>
      </c>
      <c r="AX248" s="9" t="s">
        <v>72</v>
      </c>
      <c r="AY248" s="159" t="s">
        <v>187</v>
      </c>
    </row>
    <row r="249" spans="2:65" s="9" customFormat="1" ht="16.5" customHeight="1">
      <c r="B249" s="153"/>
      <c r="C249" s="154"/>
      <c r="D249" s="154"/>
      <c r="E249" s="155" t="s">
        <v>19</v>
      </c>
      <c r="F249" s="215" t="s">
        <v>570</v>
      </c>
      <c r="G249" s="216"/>
      <c r="H249" s="216"/>
      <c r="I249" s="216"/>
      <c r="J249" s="154"/>
      <c r="K249" s="155" t="s">
        <v>19</v>
      </c>
      <c r="L249" s="154"/>
      <c r="M249" s="154"/>
      <c r="N249" s="154"/>
      <c r="O249" s="154"/>
      <c r="P249" s="154"/>
      <c r="Q249" s="154"/>
      <c r="R249" s="156"/>
      <c r="T249" s="157"/>
      <c r="U249" s="154"/>
      <c r="V249" s="154"/>
      <c r="W249" s="154"/>
      <c r="X249" s="154"/>
      <c r="Y249" s="154"/>
      <c r="Z249" s="154"/>
      <c r="AA249" s="158"/>
      <c r="AT249" s="159" t="s">
        <v>194</v>
      </c>
      <c r="AU249" s="159" t="s">
        <v>80</v>
      </c>
      <c r="AV249" s="9" t="s">
        <v>80</v>
      </c>
      <c r="AW249" s="9" t="s">
        <v>30</v>
      </c>
      <c r="AX249" s="9" t="s">
        <v>72</v>
      </c>
      <c r="AY249" s="159" t="s">
        <v>187</v>
      </c>
    </row>
    <row r="250" spans="2:65" s="9" customFormat="1" ht="16.5" customHeight="1">
      <c r="B250" s="153"/>
      <c r="C250" s="154"/>
      <c r="D250" s="154"/>
      <c r="E250" s="155" t="s">
        <v>19</v>
      </c>
      <c r="F250" s="215" t="s">
        <v>218</v>
      </c>
      <c r="G250" s="216"/>
      <c r="H250" s="216"/>
      <c r="I250" s="216"/>
      <c r="J250" s="154"/>
      <c r="K250" s="155" t="s">
        <v>19</v>
      </c>
      <c r="L250" s="154"/>
      <c r="M250" s="154"/>
      <c r="N250" s="154"/>
      <c r="O250" s="154"/>
      <c r="P250" s="154"/>
      <c r="Q250" s="154"/>
      <c r="R250" s="156"/>
      <c r="T250" s="157"/>
      <c r="U250" s="154"/>
      <c r="V250" s="154"/>
      <c r="W250" s="154"/>
      <c r="X250" s="154"/>
      <c r="Y250" s="154"/>
      <c r="Z250" s="154"/>
      <c r="AA250" s="158"/>
      <c r="AT250" s="159" t="s">
        <v>194</v>
      </c>
      <c r="AU250" s="159" t="s">
        <v>80</v>
      </c>
      <c r="AV250" s="9" t="s">
        <v>80</v>
      </c>
      <c r="AW250" s="9" t="s">
        <v>30</v>
      </c>
      <c r="AX250" s="9" t="s">
        <v>72</v>
      </c>
      <c r="AY250" s="159" t="s">
        <v>187</v>
      </c>
    </row>
    <row r="251" spans="2:65" s="9" customFormat="1" ht="16.5" customHeight="1">
      <c r="B251" s="153"/>
      <c r="C251" s="154"/>
      <c r="D251" s="154"/>
      <c r="E251" s="155" t="s">
        <v>19</v>
      </c>
      <c r="F251" s="215" t="s">
        <v>650</v>
      </c>
      <c r="G251" s="216"/>
      <c r="H251" s="216"/>
      <c r="I251" s="216"/>
      <c r="J251" s="154"/>
      <c r="K251" s="155" t="s">
        <v>19</v>
      </c>
      <c r="L251" s="154"/>
      <c r="M251" s="154"/>
      <c r="N251" s="154"/>
      <c r="O251" s="154"/>
      <c r="P251" s="154"/>
      <c r="Q251" s="154"/>
      <c r="R251" s="156"/>
      <c r="T251" s="157"/>
      <c r="U251" s="154"/>
      <c r="V251" s="154"/>
      <c r="W251" s="154"/>
      <c r="X251" s="154"/>
      <c r="Y251" s="154"/>
      <c r="Z251" s="154"/>
      <c r="AA251" s="158"/>
      <c r="AT251" s="159" t="s">
        <v>194</v>
      </c>
      <c r="AU251" s="159" t="s">
        <v>80</v>
      </c>
      <c r="AV251" s="9" t="s">
        <v>80</v>
      </c>
      <c r="AW251" s="9" t="s">
        <v>30</v>
      </c>
      <c r="AX251" s="9" t="s">
        <v>72</v>
      </c>
      <c r="AY251" s="159" t="s">
        <v>187</v>
      </c>
    </row>
    <row r="252" spans="2:65" s="10" customFormat="1" ht="16.5" customHeight="1">
      <c r="B252" s="160"/>
      <c r="C252" s="161"/>
      <c r="D252" s="161"/>
      <c r="E252" s="162" t="s">
        <v>339</v>
      </c>
      <c r="F252" s="213" t="s">
        <v>1034</v>
      </c>
      <c r="G252" s="214"/>
      <c r="H252" s="214"/>
      <c r="I252" s="214"/>
      <c r="J252" s="161"/>
      <c r="K252" s="163">
        <v>294.52</v>
      </c>
      <c r="L252" s="161"/>
      <c r="M252" s="161"/>
      <c r="N252" s="161"/>
      <c r="O252" s="161"/>
      <c r="P252" s="161"/>
      <c r="Q252" s="161"/>
      <c r="R252" s="164"/>
      <c r="T252" s="165"/>
      <c r="U252" s="161"/>
      <c r="V252" s="161"/>
      <c r="W252" s="161"/>
      <c r="X252" s="161"/>
      <c r="Y252" s="161"/>
      <c r="Z252" s="161"/>
      <c r="AA252" s="166"/>
      <c r="AT252" s="167" t="s">
        <v>194</v>
      </c>
      <c r="AU252" s="167" t="s">
        <v>80</v>
      </c>
      <c r="AV252" s="10" t="s">
        <v>114</v>
      </c>
      <c r="AW252" s="10" t="s">
        <v>30</v>
      </c>
      <c r="AX252" s="10" t="s">
        <v>72</v>
      </c>
      <c r="AY252" s="167" t="s">
        <v>187</v>
      </c>
    </row>
    <row r="253" spans="2:65" s="10" customFormat="1" ht="16.5" customHeight="1">
      <c r="B253" s="160"/>
      <c r="C253" s="161"/>
      <c r="D253" s="161"/>
      <c r="E253" s="162" t="s">
        <v>152</v>
      </c>
      <c r="F253" s="213" t="s">
        <v>683</v>
      </c>
      <c r="G253" s="214"/>
      <c r="H253" s="214"/>
      <c r="I253" s="214"/>
      <c r="J253" s="161"/>
      <c r="K253" s="163">
        <v>294.52</v>
      </c>
      <c r="L253" s="161"/>
      <c r="M253" s="161"/>
      <c r="N253" s="161"/>
      <c r="O253" s="161"/>
      <c r="P253" s="161"/>
      <c r="Q253" s="161"/>
      <c r="R253" s="164"/>
      <c r="T253" s="165"/>
      <c r="U253" s="161"/>
      <c r="V253" s="161"/>
      <c r="W253" s="161"/>
      <c r="X253" s="161"/>
      <c r="Y253" s="161"/>
      <c r="Z253" s="161"/>
      <c r="AA253" s="166"/>
      <c r="AT253" s="167" t="s">
        <v>194</v>
      </c>
      <c r="AU253" s="167" t="s">
        <v>80</v>
      </c>
      <c r="AV253" s="10" t="s">
        <v>114</v>
      </c>
      <c r="AW253" s="10" t="s">
        <v>30</v>
      </c>
      <c r="AX253" s="10" t="s">
        <v>80</v>
      </c>
      <c r="AY253" s="167" t="s">
        <v>187</v>
      </c>
    </row>
    <row r="254" spans="2:65" s="1" customFormat="1" ht="25.5" customHeight="1">
      <c r="B254" s="32"/>
      <c r="C254" s="145" t="s">
        <v>435</v>
      </c>
      <c r="D254" s="145" t="s">
        <v>188</v>
      </c>
      <c r="E254" s="146" t="s">
        <v>691</v>
      </c>
      <c r="F254" s="217" t="s">
        <v>692</v>
      </c>
      <c r="G254" s="217"/>
      <c r="H254" s="217"/>
      <c r="I254" s="217"/>
      <c r="J254" s="147" t="s">
        <v>215</v>
      </c>
      <c r="K254" s="148">
        <v>294.52</v>
      </c>
      <c r="L254" s="218">
        <v>0</v>
      </c>
      <c r="M254" s="218"/>
      <c r="N254" s="218">
        <f>ROUND(L254*K254,2)</f>
        <v>0</v>
      </c>
      <c r="O254" s="218"/>
      <c r="P254" s="218"/>
      <c r="Q254" s="218"/>
      <c r="R254" s="34"/>
      <c r="T254" s="149" t="s">
        <v>19</v>
      </c>
      <c r="U254" s="41" t="s">
        <v>37</v>
      </c>
      <c r="V254" s="150">
        <v>0</v>
      </c>
      <c r="W254" s="150">
        <f>V254*K254</f>
        <v>0</v>
      </c>
      <c r="X254" s="150">
        <v>0</v>
      </c>
      <c r="Y254" s="150">
        <f>X254*K254</f>
        <v>0</v>
      </c>
      <c r="Z254" s="150">
        <v>0</v>
      </c>
      <c r="AA254" s="151">
        <f>Z254*K254</f>
        <v>0</v>
      </c>
      <c r="AR254" s="19" t="s">
        <v>186</v>
      </c>
      <c r="AT254" s="19" t="s">
        <v>188</v>
      </c>
      <c r="AU254" s="19" t="s">
        <v>80</v>
      </c>
      <c r="AY254" s="19" t="s">
        <v>187</v>
      </c>
      <c r="BE254" s="152">
        <f>IF(U254="základní",N254,0)</f>
        <v>0</v>
      </c>
      <c r="BF254" s="152">
        <f>IF(U254="snížená",N254,0)</f>
        <v>0</v>
      </c>
      <c r="BG254" s="152">
        <f>IF(U254="zákl. přenesená",N254,0)</f>
        <v>0</v>
      </c>
      <c r="BH254" s="152">
        <f>IF(U254="sníž. přenesená",N254,0)</f>
        <v>0</v>
      </c>
      <c r="BI254" s="152">
        <f>IF(U254="nulová",N254,0)</f>
        <v>0</v>
      </c>
      <c r="BJ254" s="19" t="s">
        <v>80</v>
      </c>
      <c r="BK254" s="152">
        <f>ROUND(L254*K254,2)</f>
        <v>0</v>
      </c>
      <c r="BL254" s="19" t="s">
        <v>186</v>
      </c>
      <c r="BM254" s="19" t="s">
        <v>1035</v>
      </c>
    </row>
    <row r="255" spans="2:65" s="9" customFormat="1" ht="16.5" customHeight="1">
      <c r="B255" s="153"/>
      <c r="C255" s="154"/>
      <c r="D255" s="154"/>
      <c r="E255" s="155" t="s">
        <v>19</v>
      </c>
      <c r="F255" s="219" t="s">
        <v>1036</v>
      </c>
      <c r="G255" s="220"/>
      <c r="H255" s="220"/>
      <c r="I255" s="220"/>
      <c r="J255" s="154"/>
      <c r="K255" s="155" t="s">
        <v>19</v>
      </c>
      <c r="L255" s="154"/>
      <c r="M255" s="154"/>
      <c r="N255" s="154"/>
      <c r="O255" s="154"/>
      <c r="P255" s="154"/>
      <c r="Q255" s="154"/>
      <c r="R255" s="156"/>
      <c r="T255" s="157"/>
      <c r="U255" s="154"/>
      <c r="V255" s="154"/>
      <c r="W255" s="154"/>
      <c r="X255" s="154"/>
      <c r="Y255" s="154"/>
      <c r="Z255" s="154"/>
      <c r="AA255" s="158"/>
      <c r="AT255" s="159" t="s">
        <v>194</v>
      </c>
      <c r="AU255" s="159" t="s">
        <v>80</v>
      </c>
      <c r="AV255" s="9" t="s">
        <v>80</v>
      </c>
      <c r="AW255" s="9" t="s">
        <v>30</v>
      </c>
      <c r="AX255" s="9" t="s">
        <v>72</v>
      </c>
      <c r="AY255" s="159" t="s">
        <v>187</v>
      </c>
    </row>
    <row r="256" spans="2:65" s="9" customFormat="1" ht="16.5" customHeight="1">
      <c r="B256" s="153"/>
      <c r="C256" s="154"/>
      <c r="D256" s="154"/>
      <c r="E256" s="155" t="s">
        <v>19</v>
      </c>
      <c r="F256" s="215" t="s">
        <v>570</v>
      </c>
      <c r="G256" s="216"/>
      <c r="H256" s="216"/>
      <c r="I256" s="216"/>
      <c r="J256" s="154"/>
      <c r="K256" s="155" t="s">
        <v>19</v>
      </c>
      <c r="L256" s="154"/>
      <c r="M256" s="154"/>
      <c r="N256" s="154"/>
      <c r="O256" s="154"/>
      <c r="P256" s="154"/>
      <c r="Q256" s="154"/>
      <c r="R256" s="156"/>
      <c r="T256" s="157"/>
      <c r="U256" s="154"/>
      <c r="V256" s="154"/>
      <c r="W256" s="154"/>
      <c r="X256" s="154"/>
      <c r="Y256" s="154"/>
      <c r="Z256" s="154"/>
      <c r="AA256" s="158"/>
      <c r="AT256" s="159" t="s">
        <v>194</v>
      </c>
      <c r="AU256" s="159" t="s">
        <v>80</v>
      </c>
      <c r="AV256" s="9" t="s">
        <v>80</v>
      </c>
      <c r="AW256" s="9" t="s">
        <v>30</v>
      </c>
      <c r="AX256" s="9" t="s">
        <v>72</v>
      </c>
      <c r="AY256" s="159" t="s">
        <v>187</v>
      </c>
    </row>
    <row r="257" spans="2:65" s="9" customFormat="1" ht="16.5" customHeight="1">
      <c r="B257" s="153"/>
      <c r="C257" s="154"/>
      <c r="D257" s="154"/>
      <c r="E257" s="155" t="s">
        <v>19</v>
      </c>
      <c r="F257" s="215" t="s">
        <v>1037</v>
      </c>
      <c r="G257" s="216"/>
      <c r="H257" s="216"/>
      <c r="I257" s="216"/>
      <c r="J257" s="154"/>
      <c r="K257" s="155" t="s">
        <v>19</v>
      </c>
      <c r="L257" s="154"/>
      <c r="M257" s="154"/>
      <c r="N257" s="154"/>
      <c r="O257" s="154"/>
      <c r="P257" s="154"/>
      <c r="Q257" s="154"/>
      <c r="R257" s="156"/>
      <c r="T257" s="157"/>
      <c r="U257" s="154"/>
      <c r="V257" s="154"/>
      <c r="W257" s="154"/>
      <c r="X257" s="154"/>
      <c r="Y257" s="154"/>
      <c r="Z257" s="154"/>
      <c r="AA257" s="158"/>
      <c r="AT257" s="159" t="s">
        <v>194</v>
      </c>
      <c r="AU257" s="159" t="s">
        <v>80</v>
      </c>
      <c r="AV257" s="9" t="s">
        <v>80</v>
      </c>
      <c r="AW257" s="9" t="s">
        <v>30</v>
      </c>
      <c r="AX257" s="9" t="s">
        <v>72</v>
      </c>
      <c r="AY257" s="159" t="s">
        <v>187</v>
      </c>
    </row>
    <row r="258" spans="2:65" s="10" customFormat="1" ht="16.5" customHeight="1">
      <c r="B258" s="160"/>
      <c r="C258" s="161"/>
      <c r="D258" s="161"/>
      <c r="E258" s="162" t="s">
        <v>470</v>
      </c>
      <c r="F258" s="213" t="s">
        <v>1038</v>
      </c>
      <c r="G258" s="214"/>
      <c r="H258" s="214"/>
      <c r="I258" s="214"/>
      <c r="J258" s="161"/>
      <c r="K258" s="163">
        <v>294.52</v>
      </c>
      <c r="L258" s="161"/>
      <c r="M258" s="161"/>
      <c r="N258" s="161"/>
      <c r="O258" s="161"/>
      <c r="P258" s="161"/>
      <c r="Q258" s="161"/>
      <c r="R258" s="164"/>
      <c r="T258" s="165"/>
      <c r="U258" s="161"/>
      <c r="V258" s="161"/>
      <c r="W258" s="161"/>
      <c r="X258" s="161"/>
      <c r="Y258" s="161"/>
      <c r="Z258" s="161"/>
      <c r="AA258" s="166"/>
      <c r="AT258" s="167" t="s">
        <v>194</v>
      </c>
      <c r="AU258" s="167" t="s">
        <v>80</v>
      </c>
      <c r="AV258" s="10" t="s">
        <v>114</v>
      </c>
      <c r="AW258" s="10" t="s">
        <v>30</v>
      </c>
      <c r="AX258" s="10" t="s">
        <v>72</v>
      </c>
      <c r="AY258" s="167" t="s">
        <v>187</v>
      </c>
    </row>
    <row r="259" spans="2:65" s="10" customFormat="1" ht="16.5" customHeight="1">
      <c r="B259" s="160"/>
      <c r="C259" s="161"/>
      <c r="D259" s="161"/>
      <c r="E259" s="162" t="s">
        <v>472</v>
      </c>
      <c r="F259" s="213" t="s">
        <v>473</v>
      </c>
      <c r="G259" s="214"/>
      <c r="H259" s="214"/>
      <c r="I259" s="214"/>
      <c r="J259" s="161"/>
      <c r="K259" s="163">
        <v>294.52</v>
      </c>
      <c r="L259" s="161"/>
      <c r="M259" s="161"/>
      <c r="N259" s="161"/>
      <c r="O259" s="161"/>
      <c r="P259" s="161"/>
      <c r="Q259" s="161"/>
      <c r="R259" s="164"/>
      <c r="T259" s="165"/>
      <c r="U259" s="161"/>
      <c r="V259" s="161"/>
      <c r="W259" s="161"/>
      <c r="X259" s="161"/>
      <c r="Y259" s="161"/>
      <c r="Z259" s="161"/>
      <c r="AA259" s="166"/>
      <c r="AT259" s="167" t="s">
        <v>194</v>
      </c>
      <c r="AU259" s="167" t="s">
        <v>80</v>
      </c>
      <c r="AV259" s="10" t="s">
        <v>114</v>
      </c>
      <c r="AW259" s="10" t="s">
        <v>30</v>
      </c>
      <c r="AX259" s="10" t="s">
        <v>80</v>
      </c>
      <c r="AY259" s="167" t="s">
        <v>187</v>
      </c>
    </row>
    <row r="260" spans="2:65" s="1" customFormat="1" ht="16.5" customHeight="1">
      <c r="B260" s="32"/>
      <c r="C260" s="145" t="s">
        <v>10</v>
      </c>
      <c r="D260" s="145" t="s">
        <v>188</v>
      </c>
      <c r="E260" s="146" t="s">
        <v>698</v>
      </c>
      <c r="F260" s="217" t="s">
        <v>699</v>
      </c>
      <c r="G260" s="217"/>
      <c r="H260" s="217"/>
      <c r="I260" s="217"/>
      <c r="J260" s="147" t="s">
        <v>215</v>
      </c>
      <c r="K260" s="148">
        <v>96.25</v>
      </c>
      <c r="L260" s="218">
        <v>0</v>
      </c>
      <c r="M260" s="218"/>
      <c r="N260" s="218">
        <f>ROUND(L260*K260,2)</f>
        <v>0</v>
      </c>
      <c r="O260" s="218"/>
      <c r="P260" s="218"/>
      <c r="Q260" s="218"/>
      <c r="R260" s="34"/>
      <c r="T260" s="149" t="s">
        <v>19</v>
      </c>
      <c r="U260" s="41" t="s">
        <v>37</v>
      </c>
      <c r="V260" s="150">
        <v>0</v>
      </c>
      <c r="W260" s="150">
        <f>V260*K260</f>
        <v>0</v>
      </c>
      <c r="X260" s="150">
        <v>0</v>
      </c>
      <c r="Y260" s="150">
        <f>X260*K260</f>
        <v>0</v>
      </c>
      <c r="Z260" s="150">
        <v>0</v>
      </c>
      <c r="AA260" s="151">
        <f>Z260*K260</f>
        <v>0</v>
      </c>
      <c r="AR260" s="19" t="s">
        <v>186</v>
      </c>
      <c r="AT260" s="19" t="s">
        <v>188</v>
      </c>
      <c r="AU260" s="19" t="s">
        <v>80</v>
      </c>
      <c r="AY260" s="19" t="s">
        <v>187</v>
      </c>
      <c r="BE260" s="152">
        <f>IF(U260="základní",N260,0)</f>
        <v>0</v>
      </c>
      <c r="BF260" s="152">
        <f>IF(U260="snížená",N260,0)</f>
        <v>0</v>
      </c>
      <c r="BG260" s="152">
        <f>IF(U260="zákl. přenesená",N260,0)</f>
        <v>0</v>
      </c>
      <c r="BH260" s="152">
        <f>IF(U260="sníž. přenesená",N260,0)</f>
        <v>0</v>
      </c>
      <c r="BI260" s="152">
        <f>IF(U260="nulová",N260,0)</f>
        <v>0</v>
      </c>
      <c r="BJ260" s="19" t="s">
        <v>80</v>
      </c>
      <c r="BK260" s="152">
        <f>ROUND(L260*K260,2)</f>
        <v>0</v>
      </c>
      <c r="BL260" s="19" t="s">
        <v>186</v>
      </c>
      <c r="BM260" s="19" t="s">
        <v>1039</v>
      </c>
    </row>
    <row r="261" spans="2:65" s="9" customFormat="1" ht="16.5" customHeight="1">
      <c r="B261" s="153"/>
      <c r="C261" s="154"/>
      <c r="D261" s="154"/>
      <c r="E261" s="155" t="s">
        <v>19</v>
      </c>
      <c r="F261" s="219" t="s">
        <v>1040</v>
      </c>
      <c r="G261" s="220"/>
      <c r="H261" s="220"/>
      <c r="I261" s="220"/>
      <c r="J261" s="154"/>
      <c r="K261" s="155" t="s">
        <v>19</v>
      </c>
      <c r="L261" s="154"/>
      <c r="M261" s="154"/>
      <c r="N261" s="154"/>
      <c r="O261" s="154"/>
      <c r="P261" s="154"/>
      <c r="Q261" s="154"/>
      <c r="R261" s="156"/>
      <c r="T261" s="157"/>
      <c r="U261" s="154"/>
      <c r="V261" s="154"/>
      <c r="W261" s="154"/>
      <c r="X261" s="154"/>
      <c r="Y261" s="154"/>
      <c r="Z261" s="154"/>
      <c r="AA261" s="158"/>
      <c r="AT261" s="159" t="s">
        <v>194</v>
      </c>
      <c r="AU261" s="159" t="s">
        <v>80</v>
      </c>
      <c r="AV261" s="9" t="s">
        <v>80</v>
      </c>
      <c r="AW261" s="9" t="s">
        <v>30</v>
      </c>
      <c r="AX261" s="9" t="s">
        <v>72</v>
      </c>
      <c r="AY261" s="159" t="s">
        <v>187</v>
      </c>
    </row>
    <row r="262" spans="2:65" s="9" customFormat="1" ht="16.5" customHeight="1">
      <c r="B262" s="153"/>
      <c r="C262" s="154"/>
      <c r="D262" s="154"/>
      <c r="E262" s="155" t="s">
        <v>19</v>
      </c>
      <c r="F262" s="215" t="s">
        <v>570</v>
      </c>
      <c r="G262" s="216"/>
      <c r="H262" s="216"/>
      <c r="I262" s="216"/>
      <c r="J262" s="154"/>
      <c r="K262" s="155" t="s">
        <v>19</v>
      </c>
      <c r="L262" s="154"/>
      <c r="M262" s="154"/>
      <c r="N262" s="154"/>
      <c r="O262" s="154"/>
      <c r="P262" s="154"/>
      <c r="Q262" s="154"/>
      <c r="R262" s="156"/>
      <c r="T262" s="157"/>
      <c r="U262" s="154"/>
      <c r="V262" s="154"/>
      <c r="W262" s="154"/>
      <c r="X262" s="154"/>
      <c r="Y262" s="154"/>
      <c r="Z262" s="154"/>
      <c r="AA262" s="158"/>
      <c r="AT262" s="159" t="s">
        <v>194</v>
      </c>
      <c r="AU262" s="159" t="s">
        <v>80</v>
      </c>
      <c r="AV262" s="9" t="s">
        <v>80</v>
      </c>
      <c r="AW262" s="9" t="s">
        <v>30</v>
      </c>
      <c r="AX262" s="9" t="s">
        <v>72</v>
      </c>
      <c r="AY262" s="159" t="s">
        <v>187</v>
      </c>
    </row>
    <row r="263" spans="2:65" s="9" customFormat="1" ht="16.5" customHeight="1">
      <c r="B263" s="153"/>
      <c r="C263" s="154"/>
      <c r="D263" s="154"/>
      <c r="E263" s="155" t="s">
        <v>19</v>
      </c>
      <c r="F263" s="215" t="s">
        <v>218</v>
      </c>
      <c r="G263" s="216"/>
      <c r="H263" s="216"/>
      <c r="I263" s="216"/>
      <c r="J263" s="154"/>
      <c r="K263" s="155" t="s">
        <v>19</v>
      </c>
      <c r="L263" s="154"/>
      <c r="M263" s="154"/>
      <c r="N263" s="154"/>
      <c r="O263" s="154"/>
      <c r="P263" s="154"/>
      <c r="Q263" s="154"/>
      <c r="R263" s="156"/>
      <c r="T263" s="157"/>
      <c r="U263" s="154"/>
      <c r="V263" s="154"/>
      <c r="W263" s="154"/>
      <c r="X263" s="154"/>
      <c r="Y263" s="154"/>
      <c r="Z263" s="154"/>
      <c r="AA263" s="158"/>
      <c r="AT263" s="159" t="s">
        <v>194</v>
      </c>
      <c r="AU263" s="159" t="s">
        <v>80</v>
      </c>
      <c r="AV263" s="9" t="s">
        <v>80</v>
      </c>
      <c r="AW263" s="9" t="s">
        <v>30</v>
      </c>
      <c r="AX263" s="9" t="s">
        <v>72</v>
      </c>
      <c r="AY263" s="159" t="s">
        <v>187</v>
      </c>
    </row>
    <row r="264" spans="2:65" s="9" customFormat="1" ht="16.5" customHeight="1">
      <c r="B264" s="153"/>
      <c r="C264" s="154"/>
      <c r="D264" s="154"/>
      <c r="E264" s="155" t="s">
        <v>19</v>
      </c>
      <c r="F264" s="215" t="s">
        <v>1041</v>
      </c>
      <c r="G264" s="216"/>
      <c r="H264" s="216"/>
      <c r="I264" s="216"/>
      <c r="J264" s="154"/>
      <c r="K264" s="155" t="s">
        <v>19</v>
      </c>
      <c r="L264" s="154"/>
      <c r="M264" s="154"/>
      <c r="N264" s="154"/>
      <c r="O264" s="154"/>
      <c r="P264" s="154"/>
      <c r="Q264" s="154"/>
      <c r="R264" s="156"/>
      <c r="T264" s="157"/>
      <c r="U264" s="154"/>
      <c r="V264" s="154"/>
      <c r="W264" s="154"/>
      <c r="X264" s="154"/>
      <c r="Y264" s="154"/>
      <c r="Z264" s="154"/>
      <c r="AA264" s="158"/>
      <c r="AT264" s="159" t="s">
        <v>194</v>
      </c>
      <c r="AU264" s="159" t="s">
        <v>80</v>
      </c>
      <c r="AV264" s="9" t="s">
        <v>80</v>
      </c>
      <c r="AW264" s="9" t="s">
        <v>30</v>
      </c>
      <c r="AX264" s="9" t="s">
        <v>72</v>
      </c>
      <c r="AY264" s="159" t="s">
        <v>187</v>
      </c>
    </row>
    <row r="265" spans="2:65" s="10" customFormat="1" ht="16.5" customHeight="1">
      <c r="B265" s="160"/>
      <c r="C265" s="161"/>
      <c r="D265" s="161"/>
      <c r="E265" s="162" t="s">
        <v>432</v>
      </c>
      <c r="F265" s="213" t="s">
        <v>1042</v>
      </c>
      <c r="G265" s="214"/>
      <c r="H265" s="214"/>
      <c r="I265" s="214"/>
      <c r="J265" s="161"/>
      <c r="K265" s="163">
        <v>96.25</v>
      </c>
      <c r="L265" s="161"/>
      <c r="M265" s="161"/>
      <c r="N265" s="161"/>
      <c r="O265" s="161"/>
      <c r="P265" s="161"/>
      <c r="Q265" s="161"/>
      <c r="R265" s="164"/>
      <c r="T265" s="165"/>
      <c r="U265" s="161"/>
      <c r="V265" s="161"/>
      <c r="W265" s="161"/>
      <c r="X265" s="161"/>
      <c r="Y265" s="161"/>
      <c r="Z265" s="161"/>
      <c r="AA265" s="166"/>
      <c r="AT265" s="167" t="s">
        <v>194</v>
      </c>
      <c r="AU265" s="167" t="s">
        <v>80</v>
      </c>
      <c r="AV265" s="10" t="s">
        <v>114</v>
      </c>
      <c r="AW265" s="10" t="s">
        <v>30</v>
      </c>
      <c r="AX265" s="10" t="s">
        <v>72</v>
      </c>
      <c r="AY265" s="167" t="s">
        <v>187</v>
      </c>
    </row>
    <row r="266" spans="2:65" s="10" customFormat="1" ht="16.5" customHeight="1">
      <c r="B266" s="160"/>
      <c r="C266" s="161"/>
      <c r="D266" s="161"/>
      <c r="E266" s="162" t="s">
        <v>129</v>
      </c>
      <c r="F266" s="213" t="s">
        <v>1043</v>
      </c>
      <c r="G266" s="214"/>
      <c r="H266" s="214"/>
      <c r="I266" s="214"/>
      <c r="J266" s="161"/>
      <c r="K266" s="163">
        <v>96.25</v>
      </c>
      <c r="L266" s="161"/>
      <c r="M266" s="161"/>
      <c r="N266" s="161"/>
      <c r="O266" s="161"/>
      <c r="P266" s="161"/>
      <c r="Q266" s="161"/>
      <c r="R266" s="164"/>
      <c r="T266" s="165"/>
      <c r="U266" s="161"/>
      <c r="V266" s="161"/>
      <c r="W266" s="161"/>
      <c r="X266" s="161"/>
      <c r="Y266" s="161"/>
      <c r="Z266" s="161"/>
      <c r="AA266" s="166"/>
      <c r="AT266" s="167" t="s">
        <v>194</v>
      </c>
      <c r="AU266" s="167" t="s">
        <v>80</v>
      </c>
      <c r="AV266" s="10" t="s">
        <v>114</v>
      </c>
      <c r="AW266" s="10" t="s">
        <v>30</v>
      </c>
      <c r="AX266" s="10" t="s">
        <v>80</v>
      </c>
      <c r="AY266" s="167" t="s">
        <v>187</v>
      </c>
    </row>
    <row r="267" spans="2:65" s="1" customFormat="1" ht="25.5" customHeight="1">
      <c r="B267" s="32"/>
      <c r="C267" s="145" t="s">
        <v>457</v>
      </c>
      <c r="D267" s="145" t="s">
        <v>188</v>
      </c>
      <c r="E267" s="146" t="s">
        <v>1044</v>
      </c>
      <c r="F267" s="217" t="s">
        <v>1045</v>
      </c>
      <c r="G267" s="217"/>
      <c r="H267" s="217"/>
      <c r="I267" s="217"/>
      <c r="J267" s="147" t="s">
        <v>215</v>
      </c>
      <c r="K267" s="148">
        <v>287.36</v>
      </c>
      <c r="L267" s="218">
        <v>0</v>
      </c>
      <c r="M267" s="218"/>
      <c r="N267" s="218">
        <f>ROUND(L267*K267,2)</f>
        <v>0</v>
      </c>
      <c r="O267" s="218"/>
      <c r="P267" s="218"/>
      <c r="Q267" s="218"/>
      <c r="R267" s="34"/>
      <c r="T267" s="149" t="s">
        <v>19</v>
      </c>
      <c r="U267" s="41" t="s">
        <v>37</v>
      </c>
      <c r="V267" s="150">
        <v>0</v>
      </c>
      <c r="W267" s="150">
        <f>V267*K267</f>
        <v>0</v>
      </c>
      <c r="X267" s="150">
        <v>0</v>
      </c>
      <c r="Y267" s="150">
        <f>X267*K267</f>
        <v>0</v>
      </c>
      <c r="Z267" s="150">
        <v>0</v>
      </c>
      <c r="AA267" s="151">
        <f>Z267*K267</f>
        <v>0</v>
      </c>
      <c r="AR267" s="19" t="s">
        <v>186</v>
      </c>
      <c r="AT267" s="19" t="s">
        <v>188</v>
      </c>
      <c r="AU267" s="19" t="s">
        <v>80</v>
      </c>
      <c r="AY267" s="19" t="s">
        <v>187</v>
      </c>
      <c r="BE267" s="152">
        <f>IF(U267="základní",N267,0)</f>
        <v>0</v>
      </c>
      <c r="BF267" s="152">
        <f>IF(U267="snížená",N267,0)</f>
        <v>0</v>
      </c>
      <c r="BG267" s="152">
        <f>IF(U267="zákl. přenesená",N267,0)</f>
        <v>0</v>
      </c>
      <c r="BH267" s="152">
        <f>IF(U267="sníž. přenesená",N267,0)</f>
        <v>0</v>
      </c>
      <c r="BI267" s="152">
        <f>IF(U267="nulová",N267,0)</f>
        <v>0</v>
      </c>
      <c r="BJ267" s="19" t="s">
        <v>80</v>
      </c>
      <c r="BK267" s="152">
        <f>ROUND(L267*K267,2)</f>
        <v>0</v>
      </c>
      <c r="BL267" s="19" t="s">
        <v>186</v>
      </c>
      <c r="BM267" s="19" t="s">
        <v>1046</v>
      </c>
    </row>
    <row r="268" spans="2:65" s="9" customFormat="1" ht="25.5" customHeight="1">
      <c r="B268" s="153"/>
      <c r="C268" s="154"/>
      <c r="D268" s="154"/>
      <c r="E268" s="155" t="s">
        <v>19</v>
      </c>
      <c r="F268" s="219" t="s">
        <v>1047</v>
      </c>
      <c r="G268" s="220"/>
      <c r="H268" s="220"/>
      <c r="I268" s="220"/>
      <c r="J268" s="154"/>
      <c r="K268" s="155" t="s">
        <v>19</v>
      </c>
      <c r="L268" s="154"/>
      <c r="M268" s="154"/>
      <c r="N268" s="154"/>
      <c r="O268" s="154"/>
      <c r="P268" s="154"/>
      <c r="Q268" s="154"/>
      <c r="R268" s="156"/>
      <c r="T268" s="157"/>
      <c r="U268" s="154"/>
      <c r="V268" s="154"/>
      <c r="W268" s="154"/>
      <c r="X268" s="154"/>
      <c r="Y268" s="154"/>
      <c r="Z268" s="154"/>
      <c r="AA268" s="158"/>
      <c r="AT268" s="159" t="s">
        <v>194</v>
      </c>
      <c r="AU268" s="159" t="s">
        <v>80</v>
      </c>
      <c r="AV268" s="9" t="s">
        <v>80</v>
      </c>
      <c r="AW268" s="9" t="s">
        <v>30</v>
      </c>
      <c r="AX268" s="9" t="s">
        <v>72</v>
      </c>
      <c r="AY268" s="159" t="s">
        <v>187</v>
      </c>
    </row>
    <row r="269" spans="2:65" s="9" customFormat="1" ht="16.5" customHeight="1">
      <c r="B269" s="153"/>
      <c r="C269" s="154"/>
      <c r="D269" s="154"/>
      <c r="E269" s="155" t="s">
        <v>19</v>
      </c>
      <c r="F269" s="215" t="s">
        <v>570</v>
      </c>
      <c r="G269" s="216"/>
      <c r="H269" s="216"/>
      <c r="I269" s="216"/>
      <c r="J269" s="154"/>
      <c r="K269" s="155" t="s">
        <v>19</v>
      </c>
      <c r="L269" s="154"/>
      <c r="M269" s="154"/>
      <c r="N269" s="154"/>
      <c r="O269" s="154"/>
      <c r="P269" s="154"/>
      <c r="Q269" s="154"/>
      <c r="R269" s="156"/>
      <c r="T269" s="157"/>
      <c r="U269" s="154"/>
      <c r="V269" s="154"/>
      <c r="W269" s="154"/>
      <c r="X269" s="154"/>
      <c r="Y269" s="154"/>
      <c r="Z269" s="154"/>
      <c r="AA269" s="158"/>
      <c r="AT269" s="159" t="s">
        <v>194</v>
      </c>
      <c r="AU269" s="159" t="s">
        <v>80</v>
      </c>
      <c r="AV269" s="9" t="s">
        <v>80</v>
      </c>
      <c r="AW269" s="9" t="s">
        <v>30</v>
      </c>
      <c r="AX269" s="9" t="s">
        <v>72</v>
      </c>
      <c r="AY269" s="159" t="s">
        <v>187</v>
      </c>
    </row>
    <row r="270" spans="2:65" s="9" customFormat="1" ht="16.5" customHeight="1">
      <c r="B270" s="153"/>
      <c r="C270" s="154"/>
      <c r="D270" s="154"/>
      <c r="E270" s="155" t="s">
        <v>19</v>
      </c>
      <c r="F270" s="215" t="s">
        <v>218</v>
      </c>
      <c r="G270" s="216"/>
      <c r="H270" s="216"/>
      <c r="I270" s="216"/>
      <c r="J270" s="154"/>
      <c r="K270" s="155" t="s">
        <v>19</v>
      </c>
      <c r="L270" s="154"/>
      <c r="M270" s="154"/>
      <c r="N270" s="154"/>
      <c r="O270" s="154"/>
      <c r="P270" s="154"/>
      <c r="Q270" s="154"/>
      <c r="R270" s="156"/>
      <c r="T270" s="157"/>
      <c r="U270" s="154"/>
      <c r="V270" s="154"/>
      <c r="W270" s="154"/>
      <c r="X270" s="154"/>
      <c r="Y270" s="154"/>
      <c r="Z270" s="154"/>
      <c r="AA270" s="158"/>
      <c r="AT270" s="159" t="s">
        <v>194</v>
      </c>
      <c r="AU270" s="159" t="s">
        <v>80</v>
      </c>
      <c r="AV270" s="9" t="s">
        <v>80</v>
      </c>
      <c r="AW270" s="9" t="s">
        <v>30</v>
      </c>
      <c r="AX270" s="9" t="s">
        <v>72</v>
      </c>
      <c r="AY270" s="159" t="s">
        <v>187</v>
      </c>
    </row>
    <row r="271" spans="2:65" s="9" customFormat="1" ht="16.5" customHeight="1">
      <c r="B271" s="153"/>
      <c r="C271" s="154"/>
      <c r="D271" s="154"/>
      <c r="E271" s="155" t="s">
        <v>19</v>
      </c>
      <c r="F271" s="215" t="s">
        <v>650</v>
      </c>
      <c r="G271" s="216"/>
      <c r="H271" s="216"/>
      <c r="I271" s="216"/>
      <c r="J271" s="154"/>
      <c r="K271" s="155" t="s">
        <v>19</v>
      </c>
      <c r="L271" s="154"/>
      <c r="M271" s="154"/>
      <c r="N271" s="154"/>
      <c r="O271" s="154"/>
      <c r="P271" s="154"/>
      <c r="Q271" s="154"/>
      <c r="R271" s="156"/>
      <c r="T271" s="157"/>
      <c r="U271" s="154"/>
      <c r="V271" s="154"/>
      <c r="W271" s="154"/>
      <c r="X271" s="154"/>
      <c r="Y271" s="154"/>
      <c r="Z271" s="154"/>
      <c r="AA271" s="158"/>
      <c r="AT271" s="159" t="s">
        <v>194</v>
      </c>
      <c r="AU271" s="159" t="s">
        <v>80</v>
      </c>
      <c r="AV271" s="9" t="s">
        <v>80</v>
      </c>
      <c r="AW271" s="9" t="s">
        <v>30</v>
      </c>
      <c r="AX271" s="9" t="s">
        <v>72</v>
      </c>
      <c r="AY271" s="159" t="s">
        <v>187</v>
      </c>
    </row>
    <row r="272" spans="2:65" s="10" customFormat="1" ht="16.5" customHeight="1">
      <c r="B272" s="160"/>
      <c r="C272" s="161"/>
      <c r="D272" s="161"/>
      <c r="E272" s="162" t="s">
        <v>355</v>
      </c>
      <c r="F272" s="213" t="s">
        <v>1034</v>
      </c>
      <c r="G272" s="214"/>
      <c r="H272" s="214"/>
      <c r="I272" s="214"/>
      <c r="J272" s="161"/>
      <c r="K272" s="163">
        <v>294.52</v>
      </c>
      <c r="L272" s="161"/>
      <c r="M272" s="161"/>
      <c r="N272" s="161"/>
      <c r="O272" s="161"/>
      <c r="P272" s="161"/>
      <c r="Q272" s="161"/>
      <c r="R272" s="164"/>
      <c r="T272" s="165"/>
      <c r="U272" s="161"/>
      <c r="V272" s="161"/>
      <c r="W272" s="161"/>
      <c r="X272" s="161"/>
      <c r="Y272" s="161"/>
      <c r="Z272" s="161"/>
      <c r="AA272" s="166"/>
      <c r="AT272" s="167" t="s">
        <v>194</v>
      </c>
      <c r="AU272" s="167" t="s">
        <v>80</v>
      </c>
      <c r="AV272" s="10" t="s">
        <v>114</v>
      </c>
      <c r="AW272" s="10" t="s">
        <v>30</v>
      </c>
      <c r="AX272" s="10" t="s">
        <v>72</v>
      </c>
      <c r="AY272" s="167" t="s">
        <v>187</v>
      </c>
    </row>
    <row r="273" spans="2:65" s="9" customFormat="1" ht="16.5" customHeight="1">
      <c r="B273" s="153"/>
      <c r="C273" s="154"/>
      <c r="D273" s="154"/>
      <c r="E273" s="155" t="s">
        <v>19</v>
      </c>
      <c r="F273" s="215" t="s">
        <v>744</v>
      </c>
      <c r="G273" s="216"/>
      <c r="H273" s="216"/>
      <c r="I273" s="216"/>
      <c r="J273" s="154"/>
      <c r="K273" s="155" t="s">
        <v>19</v>
      </c>
      <c r="L273" s="154"/>
      <c r="M273" s="154"/>
      <c r="N273" s="154"/>
      <c r="O273" s="154"/>
      <c r="P273" s="154"/>
      <c r="Q273" s="154"/>
      <c r="R273" s="156"/>
      <c r="T273" s="157"/>
      <c r="U273" s="154"/>
      <c r="V273" s="154"/>
      <c r="W273" s="154"/>
      <c r="X273" s="154"/>
      <c r="Y273" s="154"/>
      <c r="Z273" s="154"/>
      <c r="AA273" s="158"/>
      <c r="AT273" s="159" t="s">
        <v>194</v>
      </c>
      <c r="AU273" s="159" t="s">
        <v>80</v>
      </c>
      <c r="AV273" s="9" t="s">
        <v>80</v>
      </c>
      <c r="AW273" s="9" t="s">
        <v>30</v>
      </c>
      <c r="AX273" s="9" t="s">
        <v>72</v>
      </c>
      <c r="AY273" s="159" t="s">
        <v>187</v>
      </c>
    </row>
    <row r="274" spans="2:65" s="10" customFormat="1" ht="16.5" customHeight="1">
      <c r="B274" s="160"/>
      <c r="C274" s="161"/>
      <c r="D274" s="161"/>
      <c r="E274" s="162" t="s">
        <v>356</v>
      </c>
      <c r="F274" s="213" t="s">
        <v>1048</v>
      </c>
      <c r="G274" s="214"/>
      <c r="H274" s="214"/>
      <c r="I274" s="214"/>
      <c r="J274" s="161"/>
      <c r="K274" s="163">
        <v>5.88</v>
      </c>
      <c r="L274" s="161"/>
      <c r="M274" s="161"/>
      <c r="N274" s="161"/>
      <c r="O274" s="161"/>
      <c r="P274" s="161"/>
      <c r="Q274" s="161"/>
      <c r="R274" s="164"/>
      <c r="T274" s="165"/>
      <c r="U274" s="161"/>
      <c r="V274" s="161"/>
      <c r="W274" s="161"/>
      <c r="X274" s="161"/>
      <c r="Y274" s="161"/>
      <c r="Z274" s="161"/>
      <c r="AA274" s="166"/>
      <c r="AT274" s="167" t="s">
        <v>194</v>
      </c>
      <c r="AU274" s="167" t="s">
        <v>80</v>
      </c>
      <c r="AV274" s="10" t="s">
        <v>114</v>
      </c>
      <c r="AW274" s="10" t="s">
        <v>30</v>
      </c>
      <c r="AX274" s="10" t="s">
        <v>72</v>
      </c>
      <c r="AY274" s="167" t="s">
        <v>187</v>
      </c>
    </row>
    <row r="275" spans="2:65" s="9" customFormat="1" ht="16.5" customHeight="1">
      <c r="B275" s="153"/>
      <c r="C275" s="154"/>
      <c r="D275" s="154"/>
      <c r="E275" s="155" t="s">
        <v>19</v>
      </c>
      <c r="F275" s="215" t="s">
        <v>1049</v>
      </c>
      <c r="G275" s="216"/>
      <c r="H275" s="216"/>
      <c r="I275" s="216"/>
      <c r="J275" s="154"/>
      <c r="K275" s="155" t="s">
        <v>19</v>
      </c>
      <c r="L275" s="154"/>
      <c r="M275" s="154"/>
      <c r="N275" s="154"/>
      <c r="O275" s="154"/>
      <c r="P275" s="154"/>
      <c r="Q275" s="154"/>
      <c r="R275" s="156"/>
      <c r="T275" s="157"/>
      <c r="U275" s="154"/>
      <c r="V275" s="154"/>
      <c r="W275" s="154"/>
      <c r="X275" s="154"/>
      <c r="Y275" s="154"/>
      <c r="Z275" s="154"/>
      <c r="AA275" s="158"/>
      <c r="AT275" s="159" t="s">
        <v>194</v>
      </c>
      <c r="AU275" s="159" t="s">
        <v>80</v>
      </c>
      <c r="AV275" s="9" t="s">
        <v>80</v>
      </c>
      <c r="AW275" s="9" t="s">
        <v>30</v>
      </c>
      <c r="AX275" s="9" t="s">
        <v>72</v>
      </c>
      <c r="AY275" s="159" t="s">
        <v>187</v>
      </c>
    </row>
    <row r="276" spans="2:65" s="10" customFormat="1" ht="16.5" customHeight="1">
      <c r="B276" s="160"/>
      <c r="C276" s="161"/>
      <c r="D276" s="161"/>
      <c r="E276" s="162" t="s">
        <v>933</v>
      </c>
      <c r="F276" s="213" t="s">
        <v>1050</v>
      </c>
      <c r="G276" s="214"/>
      <c r="H276" s="214"/>
      <c r="I276" s="214"/>
      <c r="J276" s="161"/>
      <c r="K276" s="163">
        <v>-1.04</v>
      </c>
      <c r="L276" s="161"/>
      <c r="M276" s="161"/>
      <c r="N276" s="161"/>
      <c r="O276" s="161"/>
      <c r="P276" s="161"/>
      <c r="Q276" s="161"/>
      <c r="R276" s="164"/>
      <c r="T276" s="165"/>
      <c r="U276" s="161"/>
      <c r="V276" s="161"/>
      <c r="W276" s="161"/>
      <c r="X276" s="161"/>
      <c r="Y276" s="161"/>
      <c r="Z276" s="161"/>
      <c r="AA276" s="166"/>
      <c r="AT276" s="167" t="s">
        <v>194</v>
      </c>
      <c r="AU276" s="167" t="s">
        <v>80</v>
      </c>
      <c r="AV276" s="10" t="s">
        <v>114</v>
      </c>
      <c r="AW276" s="10" t="s">
        <v>30</v>
      </c>
      <c r="AX276" s="10" t="s">
        <v>72</v>
      </c>
      <c r="AY276" s="167" t="s">
        <v>187</v>
      </c>
    </row>
    <row r="277" spans="2:65" s="9" customFormat="1" ht="16.5" customHeight="1">
      <c r="B277" s="153"/>
      <c r="C277" s="154"/>
      <c r="D277" s="154"/>
      <c r="E277" s="155" t="s">
        <v>19</v>
      </c>
      <c r="F277" s="215" t="s">
        <v>1051</v>
      </c>
      <c r="G277" s="216"/>
      <c r="H277" s="216"/>
      <c r="I277" s="216"/>
      <c r="J277" s="154"/>
      <c r="K277" s="155" t="s">
        <v>19</v>
      </c>
      <c r="L277" s="154"/>
      <c r="M277" s="154"/>
      <c r="N277" s="154"/>
      <c r="O277" s="154"/>
      <c r="P277" s="154"/>
      <c r="Q277" s="154"/>
      <c r="R277" s="156"/>
      <c r="T277" s="157"/>
      <c r="U277" s="154"/>
      <c r="V277" s="154"/>
      <c r="W277" s="154"/>
      <c r="X277" s="154"/>
      <c r="Y277" s="154"/>
      <c r="Z277" s="154"/>
      <c r="AA277" s="158"/>
      <c r="AT277" s="159" t="s">
        <v>194</v>
      </c>
      <c r="AU277" s="159" t="s">
        <v>80</v>
      </c>
      <c r="AV277" s="9" t="s">
        <v>80</v>
      </c>
      <c r="AW277" s="9" t="s">
        <v>30</v>
      </c>
      <c r="AX277" s="9" t="s">
        <v>72</v>
      </c>
      <c r="AY277" s="159" t="s">
        <v>187</v>
      </c>
    </row>
    <row r="278" spans="2:65" s="10" customFormat="1" ht="16.5" customHeight="1">
      <c r="B278" s="160"/>
      <c r="C278" s="161"/>
      <c r="D278" s="161"/>
      <c r="E278" s="162" t="s">
        <v>934</v>
      </c>
      <c r="F278" s="213" t="s">
        <v>1052</v>
      </c>
      <c r="G278" s="214"/>
      <c r="H278" s="214"/>
      <c r="I278" s="214"/>
      <c r="J278" s="161"/>
      <c r="K278" s="163">
        <v>-6</v>
      </c>
      <c r="L278" s="161"/>
      <c r="M278" s="161"/>
      <c r="N278" s="161"/>
      <c r="O278" s="161"/>
      <c r="P278" s="161"/>
      <c r="Q278" s="161"/>
      <c r="R278" s="164"/>
      <c r="T278" s="165"/>
      <c r="U278" s="161"/>
      <c r="V278" s="161"/>
      <c r="W278" s="161"/>
      <c r="X278" s="161"/>
      <c r="Y278" s="161"/>
      <c r="Z278" s="161"/>
      <c r="AA278" s="166"/>
      <c r="AT278" s="167" t="s">
        <v>194</v>
      </c>
      <c r="AU278" s="167" t="s">
        <v>80</v>
      </c>
      <c r="AV278" s="10" t="s">
        <v>114</v>
      </c>
      <c r="AW278" s="10" t="s">
        <v>30</v>
      </c>
      <c r="AX278" s="10" t="s">
        <v>72</v>
      </c>
      <c r="AY278" s="167" t="s">
        <v>187</v>
      </c>
    </row>
    <row r="279" spans="2:65" s="9" customFormat="1" ht="16.5" customHeight="1">
      <c r="B279" s="153"/>
      <c r="C279" s="154"/>
      <c r="D279" s="154"/>
      <c r="E279" s="155" t="s">
        <v>19</v>
      </c>
      <c r="F279" s="215" t="s">
        <v>1053</v>
      </c>
      <c r="G279" s="216"/>
      <c r="H279" s="216"/>
      <c r="I279" s="216"/>
      <c r="J279" s="154"/>
      <c r="K279" s="155" t="s">
        <v>19</v>
      </c>
      <c r="L279" s="154"/>
      <c r="M279" s="154"/>
      <c r="N279" s="154"/>
      <c r="O279" s="154"/>
      <c r="P279" s="154"/>
      <c r="Q279" s="154"/>
      <c r="R279" s="156"/>
      <c r="T279" s="157"/>
      <c r="U279" s="154"/>
      <c r="V279" s="154"/>
      <c r="W279" s="154"/>
      <c r="X279" s="154"/>
      <c r="Y279" s="154"/>
      <c r="Z279" s="154"/>
      <c r="AA279" s="158"/>
      <c r="AT279" s="159" t="s">
        <v>194</v>
      </c>
      <c r="AU279" s="159" t="s">
        <v>80</v>
      </c>
      <c r="AV279" s="9" t="s">
        <v>80</v>
      </c>
      <c r="AW279" s="9" t="s">
        <v>30</v>
      </c>
      <c r="AX279" s="9" t="s">
        <v>72</v>
      </c>
      <c r="AY279" s="159" t="s">
        <v>187</v>
      </c>
    </row>
    <row r="280" spans="2:65" s="10" customFormat="1" ht="16.5" customHeight="1">
      <c r="B280" s="160"/>
      <c r="C280" s="161"/>
      <c r="D280" s="161"/>
      <c r="E280" s="162" t="s">
        <v>935</v>
      </c>
      <c r="F280" s="213" t="s">
        <v>1052</v>
      </c>
      <c r="G280" s="214"/>
      <c r="H280" s="214"/>
      <c r="I280" s="214"/>
      <c r="J280" s="161"/>
      <c r="K280" s="163">
        <v>-6</v>
      </c>
      <c r="L280" s="161"/>
      <c r="M280" s="161"/>
      <c r="N280" s="161"/>
      <c r="O280" s="161"/>
      <c r="P280" s="161"/>
      <c r="Q280" s="161"/>
      <c r="R280" s="164"/>
      <c r="T280" s="165"/>
      <c r="U280" s="161"/>
      <c r="V280" s="161"/>
      <c r="W280" s="161"/>
      <c r="X280" s="161"/>
      <c r="Y280" s="161"/>
      <c r="Z280" s="161"/>
      <c r="AA280" s="166"/>
      <c r="AT280" s="167" t="s">
        <v>194</v>
      </c>
      <c r="AU280" s="167" t="s">
        <v>80</v>
      </c>
      <c r="AV280" s="10" t="s">
        <v>114</v>
      </c>
      <c r="AW280" s="10" t="s">
        <v>30</v>
      </c>
      <c r="AX280" s="10" t="s">
        <v>72</v>
      </c>
      <c r="AY280" s="167" t="s">
        <v>187</v>
      </c>
    </row>
    <row r="281" spans="2:65" s="10" customFormat="1" ht="16.5" customHeight="1">
      <c r="B281" s="160"/>
      <c r="C281" s="161"/>
      <c r="D281" s="161"/>
      <c r="E281" s="162" t="s">
        <v>1054</v>
      </c>
      <c r="F281" s="213" t="s">
        <v>1055</v>
      </c>
      <c r="G281" s="214"/>
      <c r="H281" s="214"/>
      <c r="I281" s="214"/>
      <c r="J281" s="161"/>
      <c r="K281" s="163">
        <v>287.36</v>
      </c>
      <c r="L281" s="161"/>
      <c r="M281" s="161"/>
      <c r="N281" s="161"/>
      <c r="O281" s="161"/>
      <c r="P281" s="161"/>
      <c r="Q281" s="161"/>
      <c r="R281" s="164"/>
      <c r="T281" s="165"/>
      <c r="U281" s="161"/>
      <c r="V281" s="161"/>
      <c r="W281" s="161"/>
      <c r="X281" s="161"/>
      <c r="Y281" s="161"/>
      <c r="Z281" s="161"/>
      <c r="AA281" s="166"/>
      <c r="AT281" s="167" t="s">
        <v>194</v>
      </c>
      <c r="AU281" s="167" t="s">
        <v>80</v>
      </c>
      <c r="AV281" s="10" t="s">
        <v>114</v>
      </c>
      <c r="AW281" s="10" t="s">
        <v>30</v>
      </c>
      <c r="AX281" s="10" t="s">
        <v>80</v>
      </c>
      <c r="AY281" s="167" t="s">
        <v>187</v>
      </c>
    </row>
    <row r="282" spans="2:65" s="1" customFormat="1" ht="25.5" customHeight="1">
      <c r="B282" s="32"/>
      <c r="C282" s="145" t="s">
        <v>333</v>
      </c>
      <c r="D282" s="145" t="s">
        <v>188</v>
      </c>
      <c r="E282" s="146" t="s">
        <v>702</v>
      </c>
      <c r="F282" s="217" t="s">
        <v>703</v>
      </c>
      <c r="G282" s="217"/>
      <c r="H282" s="217"/>
      <c r="I282" s="217"/>
      <c r="J282" s="147" t="s">
        <v>215</v>
      </c>
      <c r="K282" s="148">
        <v>293.36</v>
      </c>
      <c r="L282" s="218">
        <v>0</v>
      </c>
      <c r="M282" s="218"/>
      <c r="N282" s="218">
        <f>ROUND(L282*K282,2)</f>
        <v>0</v>
      </c>
      <c r="O282" s="218"/>
      <c r="P282" s="218"/>
      <c r="Q282" s="218"/>
      <c r="R282" s="34"/>
      <c r="T282" s="149" t="s">
        <v>19</v>
      </c>
      <c r="U282" s="41" t="s">
        <v>37</v>
      </c>
      <c r="V282" s="150">
        <v>0</v>
      </c>
      <c r="W282" s="150">
        <f>V282*K282</f>
        <v>0</v>
      </c>
      <c r="X282" s="150">
        <v>0</v>
      </c>
      <c r="Y282" s="150">
        <f>X282*K282</f>
        <v>0</v>
      </c>
      <c r="Z282" s="150">
        <v>0</v>
      </c>
      <c r="AA282" s="151">
        <f>Z282*K282</f>
        <v>0</v>
      </c>
      <c r="AR282" s="19" t="s">
        <v>186</v>
      </c>
      <c r="AT282" s="19" t="s">
        <v>188</v>
      </c>
      <c r="AU282" s="19" t="s">
        <v>80</v>
      </c>
      <c r="AY282" s="19" t="s">
        <v>187</v>
      </c>
      <c r="BE282" s="152">
        <f>IF(U282="základní",N282,0)</f>
        <v>0</v>
      </c>
      <c r="BF282" s="152">
        <f>IF(U282="snížená",N282,0)</f>
        <v>0</v>
      </c>
      <c r="BG282" s="152">
        <f>IF(U282="zákl. přenesená",N282,0)</f>
        <v>0</v>
      </c>
      <c r="BH282" s="152">
        <f>IF(U282="sníž. přenesená",N282,0)</f>
        <v>0</v>
      </c>
      <c r="BI282" s="152">
        <f>IF(U282="nulová",N282,0)</f>
        <v>0</v>
      </c>
      <c r="BJ282" s="19" t="s">
        <v>80</v>
      </c>
      <c r="BK282" s="152">
        <f>ROUND(L282*K282,2)</f>
        <v>0</v>
      </c>
      <c r="BL282" s="19" t="s">
        <v>186</v>
      </c>
      <c r="BM282" s="19" t="s">
        <v>1056</v>
      </c>
    </row>
    <row r="283" spans="2:65" s="9" customFormat="1" ht="25.5" customHeight="1">
      <c r="B283" s="153"/>
      <c r="C283" s="154"/>
      <c r="D283" s="154"/>
      <c r="E283" s="155" t="s">
        <v>19</v>
      </c>
      <c r="F283" s="219" t="s">
        <v>1057</v>
      </c>
      <c r="G283" s="220"/>
      <c r="H283" s="220"/>
      <c r="I283" s="220"/>
      <c r="J283" s="154"/>
      <c r="K283" s="155" t="s">
        <v>19</v>
      </c>
      <c r="L283" s="154"/>
      <c r="M283" s="154"/>
      <c r="N283" s="154"/>
      <c r="O283" s="154"/>
      <c r="P283" s="154"/>
      <c r="Q283" s="154"/>
      <c r="R283" s="156"/>
      <c r="T283" s="157"/>
      <c r="U283" s="154"/>
      <c r="V283" s="154"/>
      <c r="W283" s="154"/>
      <c r="X283" s="154"/>
      <c r="Y283" s="154"/>
      <c r="Z283" s="154"/>
      <c r="AA283" s="158"/>
      <c r="AT283" s="159" t="s">
        <v>194</v>
      </c>
      <c r="AU283" s="159" t="s">
        <v>80</v>
      </c>
      <c r="AV283" s="9" t="s">
        <v>80</v>
      </c>
      <c r="AW283" s="9" t="s">
        <v>30</v>
      </c>
      <c r="AX283" s="9" t="s">
        <v>72</v>
      </c>
      <c r="AY283" s="159" t="s">
        <v>187</v>
      </c>
    </row>
    <row r="284" spans="2:65" s="9" customFormat="1" ht="16.5" customHeight="1">
      <c r="B284" s="153"/>
      <c r="C284" s="154"/>
      <c r="D284" s="154"/>
      <c r="E284" s="155" t="s">
        <v>19</v>
      </c>
      <c r="F284" s="215" t="s">
        <v>1058</v>
      </c>
      <c r="G284" s="216"/>
      <c r="H284" s="216"/>
      <c r="I284" s="216"/>
      <c r="J284" s="154"/>
      <c r="K284" s="155" t="s">
        <v>19</v>
      </c>
      <c r="L284" s="154"/>
      <c r="M284" s="154"/>
      <c r="N284" s="154"/>
      <c r="O284" s="154"/>
      <c r="P284" s="154"/>
      <c r="Q284" s="154"/>
      <c r="R284" s="156"/>
      <c r="T284" s="157"/>
      <c r="U284" s="154"/>
      <c r="V284" s="154"/>
      <c r="W284" s="154"/>
      <c r="X284" s="154"/>
      <c r="Y284" s="154"/>
      <c r="Z284" s="154"/>
      <c r="AA284" s="158"/>
      <c r="AT284" s="159" t="s">
        <v>194</v>
      </c>
      <c r="AU284" s="159" t="s">
        <v>80</v>
      </c>
      <c r="AV284" s="9" t="s">
        <v>80</v>
      </c>
      <c r="AW284" s="9" t="s">
        <v>30</v>
      </c>
      <c r="AX284" s="9" t="s">
        <v>72</v>
      </c>
      <c r="AY284" s="159" t="s">
        <v>187</v>
      </c>
    </row>
    <row r="285" spans="2:65" s="9" customFormat="1" ht="16.5" customHeight="1">
      <c r="B285" s="153"/>
      <c r="C285" s="154"/>
      <c r="D285" s="154"/>
      <c r="E285" s="155" t="s">
        <v>19</v>
      </c>
      <c r="F285" s="215" t="s">
        <v>1059</v>
      </c>
      <c r="G285" s="216"/>
      <c r="H285" s="216"/>
      <c r="I285" s="216"/>
      <c r="J285" s="154"/>
      <c r="K285" s="155" t="s">
        <v>19</v>
      </c>
      <c r="L285" s="154"/>
      <c r="M285" s="154"/>
      <c r="N285" s="154"/>
      <c r="O285" s="154"/>
      <c r="P285" s="154"/>
      <c r="Q285" s="154"/>
      <c r="R285" s="156"/>
      <c r="T285" s="157"/>
      <c r="U285" s="154"/>
      <c r="V285" s="154"/>
      <c r="W285" s="154"/>
      <c r="X285" s="154"/>
      <c r="Y285" s="154"/>
      <c r="Z285" s="154"/>
      <c r="AA285" s="158"/>
      <c r="AT285" s="159" t="s">
        <v>194</v>
      </c>
      <c r="AU285" s="159" t="s">
        <v>80</v>
      </c>
      <c r="AV285" s="9" t="s">
        <v>80</v>
      </c>
      <c r="AW285" s="9" t="s">
        <v>30</v>
      </c>
      <c r="AX285" s="9" t="s">
        <v>72</v>
      </c>
      <c r="AY285" s="159" t="s">
        <v>187</v>
      </c>
    </row>
    <row r="286" spans="2:65" s="10" customFormat="1" ht="16.5" customHeight="1">
      <c r="B286" s="160"/>
      <c r="C286" s="161"/>
      <c r="D286" s="161"/>
      <c r="E286" s="162" t="s">
        <v>398</v>
      </c>
      <c r="F286" s="213" t="s">
        <v>1060</v>
      </c>
      <c r="G286" s="214"/>
      <c r="H286" s="214"/>
      <c r="I286" s="214"/>
      <c r="J286" s="161"/>
      <c r="K286" s="163">
        <v>293.36</v>
      </c>
      <c r="L286" s="161"/>
      <c r="M286" s="161"/>
      <c r="N286" s="161"/>
      <c r="O286" s="161"/>
      <c r="P286" s="161"/>
      <c r="Q286" s="161"/>
      <c r="R286" s="164"/>
      <c r="T286" s="165"/>
      <c r="U286" s="161"/>
      <c r="V286" s="161"/>
      <c r="W286" s="161"/>
      <c r="X286" s="161"/>
      <c r="Y286" s="161"/>
      <c r="Z286" s="161"/>
      <c r="AA286" s="166"/>
      <c r="AT286" s="167" t="s">
        <v>194</v>
      </c>
      <c r="AU286" s="167" t="s">
        <v>80</v>
      </c>
      <c r="AV286" s="10" t="s">
        <v>114</v>
      </c>
      <c r="AW286" s="10" t="s">
        <v>30</v>
      </c>
      <c r="AX286" s="10" t="s">
        <v>72</v>
      </c>
      <c r="AY286" s="167" t="s">
        <v>187</v>
      </c>
    </row>
    <row r="287" spans="2:65" s="10" customFormat="1" ht="16.5" customHeight="1">
      <c r="B287" s="160"/>
      <c r="C287" s="161"/>
      <c r="D287" s="161"/>
      <c r="E287" s="162" t="s">
        <v>400</v>
      </c>
      <c r="F287" s="213" t="s">
        <v>401</v>
      </c>
      <c r="G287" s="214"/>
      <c r="H287" s="214"/>
      <c r="I287" s="214"/>
      <c r="J287" s="161"/>
      <c r="K287" s="163">
        <v>293.36</v>
      </c>
      <c r="L287" s="161"/>
      <c r="M287" s="161"/>
      <c r="N287" s="161"/>
      <c r="O287" s="161"/>
      <c r="P287" s="161"/>
      <c r="Q287" s="161"/>
      <c r="R287" s="164"/>
      <c r="T287" s="165"/>
      <c r="U287" s="161"/>
      <c r="V287" s="161"/>
      <c r="W287" s="161"/>
      <c r="X287" s="161"/>
      <c r="Y287" s="161"/>
      <c r="Z287" s="161"/>
      <c r="AA287" s="166"/>
      <c r="AT287" s="167" t="s">
        <v>194</v>
      </c>
      <c r="AU287" s="167" t="s">
        <v>80</v>
      </c>
      <c r="AV287" s="10" t="s">
        <v>114</v>
      </c>
      <c r="AW287" s="10" t="s">
        <v>30</v>
      </c>
      <c r="AX287" s="10" t="s">
        <v>80</v>
      </c>
      <c r="AY287" s="167" t="s">
        <v>187</v>
      </c>
    </row>
    <row r="288" spans="2:65" s="1" customFormat="1" ht="25.5" customHeight="1">
      <c r="B288" s="32"/>
      <c r="C288" s="145" t="s">
        <v>343</v>
      </c>
      <c r="D288" s="145" t="s">
        <v>188</v>
      </c>
      <c r="E288" s="146" t="s">
        <v>731</v>
      </c>
      <c r="F288" s="217" t="s">
        <v>732</v>
      </c>
      <c r="G288" s="217"/>
      <c r="H288" s="217"/>
      <c r="I288" s="217"/>
      <c r="J288" s="147" t="s">
        <v>215</v>
      </c>
      <c r="K288" s="148">
        <v>96.25</v>
      </c>
      <c r="L288" s="218">
        <v>0</v>
      </c>
      <c r="M288" s="218"/>
      <c r="N288" s="218">
        <f>ROUND(L288*K288,2)</f>
        <v>0</v>
      </c>
      <c r="O288" s="218"/>
      <c r="P288" s="218"/>
      <c r="Q288" s="218"/>
      <c r="R288" s="34"/>
      <c r="T288" s="149" t="s">
        <v>19</v>
      </c>
      <c r="U288" s="41" t="s">
        <v>37</v>
      </c>
      <c r="V288" s="150">
        <v>0</v>
      </c>
      <c r="W288" s="150">
        <f>V288*K288</f>
        <v>0</v>
      </c>
      <c r="X288" s="150">
        <v>0</v>
      </c>
      <c r="Y288" s="150">
        <f>X288*K288</f>
        <v>0</v>
      </c>
      <c r="Z288" s="150">
        <v>0</v>
      </c>
      <c r="AA288" s="151">
        <f>Z288*K288</f>
        <v>0</v>
      </c>
      <c r="AR288" s="19" t="s">
        <v>186</v>
      </c>
      <c r="AT288" s="19" t="s">
        <v>188</v>
      </c>
      <c r="AU288" s="19" t="s">
        <v>80</v>
      </c>
      <c r="AY288" s="19" t="s">
        <v>187</v>
      </c>
      <c r="BE288" s="152">
        <f>IF(U288="základní",N288,0)</f>
        <v>0</v>
      </c>
      <c r="BF288" s="152">
        <f>IF(U288="snížená",N288,0)</f>
        <v>0</v>
      </c>
      <c r="BG288" s="152">
        <f>IF(U288="zákl. přenesená",N288,0)</f>
        <v>0</v>
      </c>
      <c r="BH288" s="152">
        <f>IF(U288="sníž. přenesená",N288,0)</f>
        <v>0</v>
      </c>
      <c r="BI288" s="152">
        <f>IF(U288="nulová",N288,0)</f>
        <v>0</v>
      </c>
      <c r="BJ288" s="19" t="s">
        <v>80</v>
      </c>
      <c r="BK288" s="152">
        <f>ROUND(L288*K288,2)</f>
        <v>0</v>
      </c>
      <c r="BL288" s="19" t="s">
        <v>186</v>
      </c>
      <c r="BM288" s="19" t="s">
        <v>1061</v>
      </c>
    </row>
    <row r="289" spans="2:65" s="9" customFormat="1" ht="38.25" customHeight="1">
      <c r="B289" s="153"/>
      <c r="C289" s="154"/>
      <c r="D289" s="154"/>
      <c r="E289" s="155" t="s">
        <v>19</v>
      </c>
      <c r="F289" s="219" t="s">
        <v>734</v>
      </c>
      <c r="G289" s="220"/>
      <c r="H289" s="220"/>
      <c r="I289" s="220"/>
      <c r="J289" s="154"/>
      <c r="K289" s="155" t="s">
        <v>19</v>
      </c>
      <c r="L289" s="154"/>
      <c r="M289" s="154"/>
      <c r="N289" s="154"/>
      <c r="O289" s="154"/>
      <c r="P289" s="154"/>
      <c r="Q289" s="154"/>
      <c r="R289" s="156"/>
      <c r="T289" s="157"/>
      <c r="U289" s="154"/>
      <c r="V289" s="154"/>
      <c r="W289" s="154"/>
      <c r="X289" s="154"/>
      <c r="Y289" s="154"/>
      <c r="Z289" s="154"/>
      <c r="AA289" s="158"/>
      <c r="AT289" s="159" t="s">
        <v>194</v>
      </c>
      <c r="AU289" s="159" t="s">
        <v>80</v>
      </c>
      <c r="AV289" s="9" t="s">
        <v>80</v>
      </c>
      <c r="AW289" s="9" t="s">
        <v>30</v>
      </c>
      <c r="AX289" s="9" t="s">
        <v>72</v>
      </c>
      <c r="AY289" s="159" t="s">
        <v>187</v>
      </c>
    </row>
    <row r="290" spans="2:65" s="9" customFormat="1" ht="16.5" customHeight="1">
      <c r="B290" s="153"/>
      <c r="C290" s="154"/>
      <c r="D290" s="154"/>
      <c r="E290" s="155" t="s">
        <v>19</v>
      </c>
      <c r="F290" s="215" t="s">
        <v>570</v>
      </c>
      <c r="G290" s="216"/>
      <c r="H290" s="216"/>
      <c r="I290" s="216"/>
      <c r="J290" s="154"/>
      <c r="K290" s="155" t="s">
        <v>19</v>
      </c>
      <c r="L290" s="154"/>
      <c r="M290" s="154"/>
      <c r="N290" s="154"/>
      <c r="O290" s="154"/>
      <c r="P290" s="154"/>
      <c r="Q290" s="154"/>
      <c r="R290" s="156"/>
      <c r="T290" s="157"/>
      <c r="U290" s="154"/>
      <c r="V290" s="154"/>
      <c r="W290" s="154"/>
      <c r="X290" s="154"/>
      <c r="Y290" s="154"/>
      <c r="Z290" s="154"/>
      <c r="AA290" s="158"/>
      <c r="AT290" s="159" t="s">
        <v>194</v>
      </c>
      <c r="AU290" s="159" t="s">
        <v>80</v>
      </c>
      <c r="AV290" s="9" t="s">
        <v>80</v>
      </c>
      <c r="AW290" s="9" t="s">
        <v>30</v>
      </c>
      <c r="AX290" s="9" t="s">
        <v>72</v>
      </c>
      <c r="AY290" s="159" t="s">
        <v>187</v>
      </c>
    </row>
    <row r="291" spans="2:65" s="9" customFormat="1" ht="16.5" customHeight="1">
      <c r="B291" s="153"/>
      <c r="C291" s="154"/>
      <c r="D291" s="154"/>
      <c r="E291" s="155" t="s">
        <v>19</v>
      </c>
      <c r="F291" s="215" t="s">
        <v>218</v>
      </c>
      <c r="G291" s="216"/>
      <c r="H291" s="216"/>
      <c r="I291" s="216"/>
      <c r="J291" s="154"/>
      <c r="K291" s="155" t="s">
        <v>19</v>
      </c>
      <c r="L291" s="154"/>
      <c r="M291" s="154"/>
      <c r="N291" s="154"/>
      <c r="O291" s="154"/>
      <c r="P291" s="154"/>
      <c r="Q291" s="154"/>
      <c r="R291" s="156"/>
      <c r="T291" s="157"/>
      <c r="U291" s="154"/>
      <c r="V291" s="154"/>
      <c r="W291" s="154"/>
      <c r="X291" s="154"/>
      <c r="Y291" s="154"/>
      <c r="Z291" s="154"/>
      <c r="AA291" s="158"/>
      <c r="AT291" s="159" t="s">
        <v>194</v>
      </c>
      <c r="AU291" s="159" t="s">
        <v>80</v>
      </c>
      <c r="AV291" s="9" t="s">
        <v>80</v>
      </c>
      <c r="AW291" s="9" t="s">
        <v>30</v>
      </c>
      <c r="AX291" s="9" t="s">
        <v>72</v>
      </c>
      <c r="AY291" s="159" t="s">
        <v>187</v>
      </c>
    </row>
    <row r="292" spans="2:65" s="9" customFormat="1" ht="25.5" customHeight="1">
      <c r="B292" s="153"/>
      <c r="C292" s="154"/>
      <c r="D292" s="154"/>
      <c r="E292" s="155" t="s">
        <v>19</v>
      </c>
      <c r="F292" s="215" t="s">
        <v>1062</v>
      </c>
      <c r="G292" s="216"/>
      <c r="H292" s="216"/>
      <c r="I292" s="216"/>
      <c r="J292" s="154"/>
      <c r="K292" s="155" t="s">
        <v>19</v>
      </c>
      <c r="L292" s="154"/>
      <c r="M292" s="154"/>
      <c r="N292" s="154"/>
      <c r="O292" s="154"/>
      <c r="P292" s="154"/>
      <c r="Q292" s="154"/>
      <c r="R292" s="156"/>
      <c r="T292" s="157"/>
      <c r="U292" s="154"/>
      <c r="V292" s="154"/>
      <c r="W292" s="154"/>
      <c r="X292" s="154"/>
      <c r="Y292" s="154"/>
      <c r="Z292" s="154"/>
      <c r="AA292" s="158"/>
      <c r="AT292" s="159" t="s">
        <v>194</v>
      </c>
      <c r="AU292" s="159" t="s">
        <v>80</v>
      </c>
      <c r="AV292" s="9" t="s">
        <v>80</v>
      </c>
      <c r="AW292" s="9" t="s">
        <v>30</v>
      </c>
      <c r="AX292" s="9" t="s">
        <v>72</v>
      </c>
      <c r="AY292" s="159" t="s">
        <v>187</v>
      </c>
    </row>
    <row r="293" spans="2:65" s="10" customFormat="1" ht="16.5" customHeight="1">
      <c r="B293" s="160"/>
      <c r="C293" s="161"/>
      <c r="D293" s="161"/>
      <c r="E293" s="162" t="s">
        <v>442</v>
      </c>
      <c r="F293" s="213" t="s">
        <v>1063</v>
      </c>
      <c r="G293" s="214"/>
      <c r="H293" s="214"/>
      <c r="I293" s="214"/>
      <c r="J293" s="161"/>
      <c r="K293" s="163">
        <v>96.25</v>
      </c>
      <c r="L293" s="161"/>
      <c r="M293" s="161"/>
      <c r="N293" s="161"/>
      <c r="O293" s="161"/>
      <c r="P293" s="161"/>
      <c r="Q293" s="161"/>
      <c r="R293" s="164"/>
      <c r="T293" s="165"/>
      <c r="U293" s="161"/>
      <c r="V293" s="161"/>
      <c r="W293" s="161"/>
      <c r="X293" s="161"/>
      <c r="Y293" s="161"/>
      <c r="Z293" s="161"/>
      <c r="AA293" s="166"/>
      <c r="AT293" s="167" t="s">
        <v>194</v>
      </c>
      <c r="AU293" s="167" t="s">
        <v>80</v>
      </c>
      <c r="AV293" s="10" t="s">
        <v>114</v>
      </c>
      <c r="AW293" s="10" t="s">
        <v>30</v>
      </c>
      <c r="AX293" s="10" t="s">
        <v>72</v>
      </c>
      <c r="AY293" s="167" t="s">
        <v>187</v>
      </c>
    </row>
    <row r="294" spans="2:65" s="10" customFormat="1" ht="16.5" customHeight="1">
      <c r="B294" s="160"/>
      <c r="C294" s="161"/>
      <c r="D294" s="161"/>
      <c r="E294" s="162" t="s">
        <v>139</v>
      </c>
      <c r="F294" s="213" t="s">
        <v>697</v>
      </c>
      <c r="G294" s="214"/>
      <c r="H294" s="214"/>
      <c r="I294" s="214"/>
      <c r="J294" s="161"/>
      <c r="K294" s="163">
        <v>96.25</v>
      </c>
      <c r="L294" s="161"/>
      <c r="M294" s="161"/>
      <c r="N294" s="161"/>
      <c r="O294" s="161"/>
      <c r="P294" s="161"/>
      <c r="Q294" s="161"/>
      <c r="R294" s="164"/>
      <c r="T294" s="165"/>
      <c r="U294" s="161"/>
      <c r="V294" s="161"/>
      <c r="W294" s="161"/>
      <c r="X294" s="161"/>
      <c r="Y294" s="161"/>
      <c r="Z294" s="161"/>
      <c r="AA294" s="166"/>
      <c r="AT294" s="167" t="s">
        <v>194</v>
      </c>
      <c r="AU294" s="167" t="s">
        <v>80</v>
      </c>
      <c r="AV294" s="10" t="s">
        <v>114</v>
      </c>
      <c r="AW294" s="10" t="s">
        <v>30</v>
      </c>
      <c r="AX294" s="10" t="s">
        <v>80</v>
      </c>
      <c r="AY294" s="167" t="s">
        <v>187</v>
      </c>
    </row>
    <row r="295" spans="2:65" s="1" customFormat="1" ht="25.5" customHeight="1">
      <c r="B295" s="32"/>
      <c r="C295" s="145" t="s">
        <v>351</v>
      </c>
      <c r="D295" s="145" t="s">
        <v>188</v>
      </c>
      <c r="E295" s="146" t="s">
        <v>740</v>
      </c>
      <c r="F295" s="217" t="s">
        <v>741</v>
      </c>
      <c r="G295" s="217"/>
      <c r="H295" s="217"/>
      <c r="I295" s="217"/>
      <c r="J295" s="147" t="s">
        <v>215</v>
      </c>
      <c r="K295" s="148">
        <v>79.56</v>
      </c>
      <c r="L295" s="218">
        <v>0</v>
      </c>
      <c r="M295" s="218"/>
      <c r="N295" s="218">
        <f>ROUND(L295*K295,2)</f>
        <v>0</v>
      </c>
      <c r="O295" s="218"/>
      <c r="P295" s="218"/>
      <c r="Q295" s="218"/>
      <c r="R295" s="34"/>
      <c r="T295" s="149" t="s">
        <v>19</v>
      </c>
      <c r="U295" s="41" t="s">
        <v>37</v>
      </c>
      <c r="V295" s="150">
        <v>0</v>
      </c>
      <c r="W295" s="150">
        <f>V295*K295</f>
        <v>0</v>
      </c>
      <c r="X295" s="150">
        <v>0</v>
      </c>
      <c r="Y295" s="150">
        <f>X295*K295</f>
        <v>0</v>
      </c>
      <c r="Z295" s="150">
        <v>0</v>
      </c>
      <c r="AA295" s="151">
        <f>Z295*K295</f>
        <v>0</v>
      </c>
      <c r="AR295" s="19" t="s">
        <v>186</v>
      </c>
      <c r="AT295" s="19" t="s">
        <v>188</v>
      </c>
      <c r="AU295" s="19" t="s">
        <v>80</v>
      </c>
      <c r="AY295" s="19" t="s">
        <v>187</v>
      </c>
      <c r="BE295" s="152">
        <f>IF(U295="základní",N295,0)</f>
        <v>0</v>
      </c>
      <c r="BF295" s="152">
        <f>IF(U295="snížená",N295,0)</f>
        <v>0</v>
      </c>
      <c r="BG295" s="152">
        <f>IF(U295="zákl. přenesená",N295,0)</f>
        <v>0</v>
      </c>
      <c r="BH295" s="152">
        <f>IF(U295="sníž. přenesená",N295,0)</f>
        <v>0</v>
      </c>
      <c r="BI295" s="152">
        <f>IF(U295="nulová",N295,0)</f>
        <v>0</v>
      </c>
      <c r="BJ295" s="19" t="s">
        <v>80</v>
      </c>
      <c r="BK295" s="152">
        <f>ROUND(L295*K295,2)</f>
        <v>0</v>
      </c>
      <c r="BL295" s="19" t="s">
        <v>186</v>
      </c>
      <c r="BM295" s="19" t="s">
        <v>1064</v>
      </c>
    </row>
    <row r="296" spans="2:65" s="9" customFormat="1" ht="25.5" customHeight="1">
      <c r="B296" s="153"/>
      <c r="C296" s="154"/>
      <c r="D296" s="154"/>
      <c r="E296" s="155" t="s">
        <v>19</v>
      </c>
      <c r="F296" s="219" t="s">
        <v>1065</v>
      </c>
      <c r="G296" s="220"/>
      <c r="H296" s="220"/>
      <c r="I296" s="220"/>
      <c r="J296" s="154"/>
      <c r="K296" s="155" t="s">
        <v>19</v>
      </c>
      <c r="L296" s="154"/>
      <c r="M296" s="154"/>
      <c r="N296" s="154"/>
      <c r="O296" s="154"/>
      <c r="P296" s="154"/>
      <c r="Q296" s="154"/>
      <c r="R296" s="156"/>
      <c r="T296" s="157"/>
      <c r="U296" s="154"/>
      <c r="V296" s="154"/>
      <c r="W296" s="154"/>
      <c r="X296" s="154"/>
      <c r="Y296" s="154"/>
      <c r="Z296" s="154"/>
      <c r="AA296" s="158"/>
      <c r="AT296" s="159" t="s">
        <v>194</v>
      </c>
      <c r="AU296" s="159" t="s">
        <v>80</v>
      </c>
      <c r="AV296" s="9" t="s">
        <v>80</v>
      </c>
      <c r="AW296" s="9" t="s">
        <v>30</v>
      </c>
      <c r="AX296" s="9" t="s">
        <v>72</v>
      </c>
      <c r="AY296" s="159" t="s">
        <v>187</v>
      </c>
    </row>
    <row r="297" spans="2:65" s="9" customFormat="1" ht="16.5" customHeight="1">
      <c r="B297" s="153"/>
      <c r="C297" s="154"/>
      <c r="D297" s="154"/>
      <c r="E297" s="155" t="s">
        <v>19</v>
      </c>
      <c r="F297" s="215" t="s">
        <v>1066</v>
      </c>
      <c r="G297" s="216"/>
      <c r="H297" s="216"/>
      <c r="I297" s="216"/>
      <c r="J297" s="154"/>
      <c r="K297" s="155" t="s">
        <v>19</v>
      </c>
      <c r="L297" s="154"/>
      <c r="M297" s="154"/>
      <c r="N297" s="154"/>
      <c r="O297" s="154"/>
      <c r="P297" s="154"/>
      <c r="Q297" s="154"/>
      <c r="R297" s="156"/>
      <c r="T297" s="157"/>
      <c r="U297" s="154"/>
      <c r="V297" s="154"/>
      <c r="W297" s="154"/>
      <c r="X297" s="154"/>
      <c r="Y297" s="154"/>
      <c r="Z297" s="154"/>
      <c r="AA297" s="158"/>
      <c r="AT297" s="159" t="s">
        <v>194</v>
      </c>
      <c r="AU297" s="159" t="s">
        <v>80</v>
      </c>
      <c r="AV297" s="9" t="s">
        <v>80</v>
      </c>
      <c r="AW297" s="9" t="s">
        <v>30</v>
      </c>
      <c r="AX297" s="9" t="s">
        <v>72</v>
      </c>
      <c r="AY297" s="159" t="s">
        <v>187</v>
      </c>
    </row>
    <row r="298" spans="2:65" s="9" customFormat="1" ht="16.5" customHeight="1">
      <c r="B298" s="153"/>
      <c r="C298" s="154"/>
      <c r="D298" s="154"/>
      <c r="E298" s="155" t="s">
        <v>19</v>
      </c>
      <c r="F298" s="215" t="s">
        <v>656</v>
      </c>
      <c r="G298" s="216"/>
      <c r="H298" s="216"/>
      <c r="I298" s="216"/>
      <c r="J298" s="154"/>
      <c r="K298" s="155" t="s">
        <v>19</v>
      </c>
      <c r="L298" s="154"/>
      <c r="M298" s="154"/>
      <c r="N298" s="154"/>
      <c r="O298" s="154"/>
      <c r="P298" s="154"/>
      <c r="Q298" s="154"/>
      <c r="R298" s="156"/>
      <c r="T298" s="157"/>
      <c r="U298" s="154"/>
      <c r="V298" s="154"/>
      <c r="W298" s="154"/>
      <c r="X298" s="154"/>
      <c r="Y298" s="154"/>
      <c r="Z298" s="154"/>
      <c r="AA298" s="158"/>
      <c r="AT298" s="159" t="s">
        <v>194</v>
      </c>
      <c r="AU298" s="159" t="s">
        <v>80</v>
      </c>
      <c r="AV298" s="9" t="s">
        <v>80</v>
      </c>
      <c r="AW298" s="9" t="s">
        <v>30</v>
      </c>
      <c r="AX298" s="9" t="s">
        <v>72</v>
      </c>
      <c r="AY298" s="159" t="s">
        <v>187</v>
      </c>
    </row>
    <row r="299" spans="2:65" s="10" customFormat="1" ht="16.5" customHeight="1">
      <c r="B299" s="160"/>
      <c r="C299" s="161"/>
      <c r="D299" s="161"/>
      <c r="E299" s="162" t="s">
        <v>196</v>
      </c>
      <c r="F299" s="213" t="s">
        <v>1020</v>
      </c>
      <c r="G299" s="214"/>
      <c r="H299" s="214"/>
      <c r="I299" s="214"/>
      <c r="J299" s="161"/>
      <c r="K299" s="163">
        <v>87.8</v>
      </c>
      <c r="L299" s="161"/>
      <c r="M299" s="161"/>
      <c r="N299" s="161"/>
      <c r="O299" s="161"/>
      <c r="P299" s="161"/>
      <c r="Q299" s="161"/>
      <c r="R299" s="164"/>
      <c r="T299" s="165"/>
      <c r="U299" s="161"/>
      <c r="V299" s="161"/>
      <c r="W299" s="161"/>
      <c r="X299" s="161"/>
      <c r="Y299" s="161"/>
      <c r="Z299" s="161"/>
      <c r="AA299" s="166"/>
      <c r="AT299" s="167" t="s">
        <v>194</v>
      </c>
      <c r="AU299" s="167" t="s">
        <v>80</v>
      </c>
      <c r="AV299" s="10" t="s">
        <v>114</v>
      </c>
      <c r="AW299" s="10" t="s">
        <v>30</v>
      </c>
      <c r="AX299" s="10" t="s">
        <v>72</v>
      </c>
      <c r="AY299" s="167" t="s">
        <v>187</v>
      </c>
    </row>
    <row r="300" spans="2:65" s="9" customFormat="1" ht="16.5" customHeight="1">
      <c r="B300" s="153"/>
      <c r="C300" s="154"/>
      <c r="D300" s="154"/>
      <c r="E300" s="155" t="s">
        <v>19</v>
      </c>
      <c r="F300" s="215" t="s">
        <v>744</v>
      </c>
      <c r="G300" s="216"/>
      <c r="H300" s="216"/>
      <c r="I300" s="216"/>
      <c r="J300" s="154"/>
      <c r="K300" s="155" t="s">
        <v>19</v>
      </c>
      <c r="L300" s="154"/>
      <c r="M300" s="154"/>
      <c r="N300" s="154"/>
      <c r="O300" s="154"/>
      <c r="P300" s="154"/>
      <c r="Q300" s="154"/>
      <c r="R300" s="156"/>
      <c r="T300" s="157"/>
      <c r="U300" s="154"/>
      <c r="V300" s="154"/>
      <c r="W300" s="154"/>
      <c r="X300" s="154"/>
      <c r="Y300" s="154"/>
      <c r="Z300" s="154"/>
      <c r="AA300" s="158"/>
      <c r="AT300" s="159" t="s">
        <v>194</v>
      </c>
      <c r="AU300" s="159" t="s">
        <v>80</v>
      </c>
      <c r="AV300" s="9" t="s">
        <v>80</v>
      </c>
      <c r="AW300" s="9" t="s">
        <v>30</v>
      </c>
      <c r="AX300" s="9" t="s">
        <v>72</v>
      </c>
      <c r="AY300" s="159" t="s">
        <v>187</v>
      </c>
    </row>
    <row r="301" spans="2:65" s="10" customFormat="1" ht="16.5" customHeight="1">
      <c r="B301" s="160"/>
      <c r="C301" s="161"/>
      <c r="D301" s="161"/>
      <c r="E301" s="162" t="s">
        <v>197</v>
      </c>
      <c r="F301" s="213" t="s">
        <v>1067</v>
      </c>
      <c r="G301" s="214"/>
      <c r="H301" s="214"/>
      <c r="I301" s="214"/>
      <c r="J301" s="161"/>
      <c r="K301" s="163">
        <v>-1.2</v>
      </c>
      <c r="L301" s="161"/>
      <c r="M301" s="161"/>
      <c r="N301" s="161"/>
      <c r="O301" s="161"/>
      <c r="P301" s="161"/>
      <c r="Q301" s="161"/>
      <c r="R301" s="164"/>
      <c r="T301" s="165"/>
      <c r="U301" s="161"/>
      <c r="V301" s="161"/>
      <c r="W301" s="161"/>
      <c r="X301" s="161"/>
      <c r="Y301" s="161"/>
      <c r="Z301" s="161"/>
      <c r="AA301" s="166"/>
      <c r="AT301" s="167" t="s">
        <v>194</v>
      </c>
      <c r="AU301" s="167" t="s">
        <v>80</v>
      </c>
      <c r="AV301" s="10" t="s">
        <v>114</v>
      </c>
      <c r="AW301" s="10" t="s">
        <v>30</v>
      </c>
      <c r="AX301" s="10" t="s">
        <v>72</v>
      </c>
      <c r="AY301" s="167" t="s">
        <v>187</v>
      </c>
    </row>
    <row r="302" spans="2:65" s="9" customFormat="1" ht="16.5" customHeight="1">
      <c r="B302" s="153"/>
      <c r="C302" s="154"/>
      <c r="D302" s="154"/>
      <c r="E302" s="155" t="s">
        <v>19</v>
      </c>
      <c r="F302" s="215" t="s">
        <v>1049</v>
      </c>
      <c r="G302" s="216"/>
      <c r="H302" s="216"/>
      <c r="I302" s="216"/>
      <c r="J302" s="154"/>
      <c r="K302" s="155" t="s">
        <v>19</v>
      </c>
      <c r="L302" s="154"/>
      <c r="M302" s="154"/>
      <c r="N302" s="154"/>
      <c r="O302" s="154"/>
      <c r="P302" s="154"/>
      <c r="Q302" s="154"/>
      <c r="R302" s="156"/>
      <c r="T302" s="157"/>
      <c r="U302" s="154"/>
      <c r="V302" s="154"/>
      <c r="W302" s="154"/>
      <c r="X302" s="154"/>
      <c r="Y302" s="154"/>
      <c r="Z302" s="154"/>
      <c r="AA302" s="158"/>
      <c r="AT302" s="159" t="s">
        <v>194</v>
      </c>
      <c r="AU302" s="159" t="s">
        <v>80</v>
      </c>
      <c r="AV302" s="9" t="s">
        <v>80</v>
      </c>
      <c r="AW302" s="9" t="s">
        <v>30</v>
      </c>
      <c r="AX302" s="9" t="s">
        <v>72</v>
      </c>
      <c r="AY302" s="159" t="s">
        <v>187</v>
      </c>
    </row>
    <row r="303" spans="2:65" s="10" customFormat="1" ht="16.5" customHeight="1">
      <c r="B303" s="160"/>
      <c r="C303" s="161"/>
      <c r="D303" s="161"/>
      <c r="E303" s="162" t="s">
        <v>528</v>
      </c>
      <c r="F303" s="213" t="s">
        <v>1050</v>
      </c>
      <c r="G303" s="214"/>
      <c r="H303" s="214"/>
      <c r="I303" s="214"/>
      <c r="J303" s="161"/>
      <c r="K303" s="163">
        <v>-1.04</v>
      </c>
      <c r="L303" s="161"/>
      <c r="M303" s="161"/>
      <c r="N303" s="161"/>
      <c r="O303" s="161"/>
      <c r="P303" s="161"/>
      <c r="Q303" s="161"/>
      <c r="R303" s="164"/>
      <c r="T303" s="165"/>
      <c r="U303" s="161"/>
      <c r="V303" s="161"/>
      <c r="W303" s="161"/>
      <c r="X303" s="161"/>
      <c r="Y303" s="161"/>
      <c r="Z303" s="161"/>
      <c r="AA303" s="166"/>
      <c r="AT303" s="167" t="s">
        <v>194</v>
      </c>
      <c r="AU303" s="167" t="s">
        <v>80</v>
      </c>
      <c r="AV303" s="10" t="s">
        <v>114</v>
      </c>
      <c r="AW303" s="10" t="s">
        <v>30</v>
      </c>
      <c r="AX303" s="10" t="s">
        <v>72</v>
      </c>
      <c r="AY303" s="167" t="s">
        <v>187</v>
      </c>
    </row>
    <row r="304" spans="2:65" s="9" customFormat="1" ht="16.5" customHeight="1">
      <c r="B304" s="153"/>
      <c r="C304" s="154"/>
      <c r="D304" s="154"/>
      <c r="E304" s="155" t="s">
        <v>19</v>
      </c>
      <c r="F304" s="215" t="s">
        <v>1051</v>
      </c>
      <c r="G304" s="216"/>
      <c r="H304" s="216"/>
      <c r="I304" s="216"/>
      <c r="J304" s="154"/>
      <c r="K304" s="155" t="s">
        <v>19</v>
      </c>
      <c r="L304" s="154"/>
      <c r="M304" s="154"/>
      <c r="N304" s="154"/>
      <c r="O304" s="154"/>
      <c r="P304" s="154"/>
      <c r="Q304" s="154"/>
      <c r="R304" s="156"/>
      <c r="T304" s="157"/>
      <c r="U304" s="154"/>
      <c r="V304" s="154"/>
      <c r="W304" s="154"/>
      <c r="X304" s="154"/>
      <c r="Y304" s="154"/>
      <c r="Z304" s="154"/>
      <c r="AA304" s="158"/>
      <c r="AT304" s="159" t="s">
        <v>194</v>
      </c>
      <c r="AU304" s="159" t="s">
        <v>80</v>
      </c>
      <c r="AV304" s="9" t="s">
        <v>80</v>
      </c>
      <c r="AW304" s="9" t="s">
        <v>30</v>
      </c>
      <c r="AX304" s="9" t="s">
        <v>72</v>
      </c>
      <c r="AY304" s="159" t="s">
        <v>187</v>
      </c>
    </row>
    <row r="305" spans="2:65" s="10" customFormat="1" ht="16.5" customHeight="1">
      <c r="B305" s="160"/>
      <c r="C305" s="161"/>
      <c r="D305" s="161"/>
      <c r="E305" s="162" t="s">
        <v>724</v>
      </c>
      <c r="F305" s="213" t="s">
        <v>1052</v>
      </c>
      <c r="G305" s="214"/>
      <c r="H305" s="214"/>
      <c r="I305" s="214"/>
      <c r="J305" s="161"/>
      <c r="K305" s="163">
        <v>-6</v>
      </c>
      <c r="L305" s="161"/>
      <c r="M305" s="161"/>
      <c r="N305" s="161"/>
      <c r="O305" s="161"/>
      <c r="P305" s="161"/>
      <c r="Q305" s="161"/>
      <c r="R305" s="164"/>
      <c r="T305" s="165"/>
      <c r="U305" s="161"/>
      <c r="V305" s="161"/>
      <c r="W305" s="161"/>
      <c r="X305" s="161"/>
      <c r="Y305" s="161"/>
      <c r="Z305" s="161"/>
      <c r="AA305" s="166"/>
      <c r="AT305" s="167" t="s">
        <v>194</v>
      </c>
      <c r="AU305" s="167" t="s">
        <v>80</v>
      </c>
      <c r="AV305" s="10" t="s">
        <v>114</v>
      </c>
      <c r="AW305" s="10" t="s">
        <v>30</v>
      </c>
      <c r="AX305" s="10" t="s">
        <v>72</v>
      </c>
      <c r="AY305" s="167" t="s">
        <v>187</v>
      </c>
    </row>
    <row r="306" spans="2:65" s="10" customFormat="1" ht="16.5" customHeight="1">
      <c r="B306" s="160"/>
      <c r="C306" s="161"/>
      <c r="D306" s="161"/>
      <c r="E306" s="162" t="s">
        <v>1068</v>
      </c>
      <c r="F306" s="213" t="s">
        <v>1069</v>
      </c>
      <c r="G306" s="214"/>
      <c r="H306" s="214"/>
      <c r="I306" s="214"/>
      <c r="J306" s="161"/>
      <c r="K306" s="163">
        <v>79.56</v>
      </c>
      <c r="L306" s="161"/>
      <c r="M306" s="161"/>
      <c r="N306" s="161"/>
      <c r="O306" s="161"/>
      <c r="P306" s="161"/>
      <c r="Q306" s="161"/>
      <c r="R306" s="164"/>
      <c r="T306" s="165"/>
      <c r="U306" s="161"/>
      <c r="V306" s="161"/>
      <c r="W306" s="161"/>
      <c r="X306" s="161"/>
      <c r="Y306" s="161"/>
      <c r="Z306" s="161"/>
      <c r="AA306" s="166"/>
      <c r="AT306" s="167" t="s">
        <v>194</v>
      </c>
      <c r="AU306" s="167" t="s">
        <v>80</v>
      </c>
      <c r="AV306" s="10" t="s">
        <v>114</v>
      </c>
      <c r="AW306" s="10" t="s">
        <v>30</v>
      </c>
      <c r="AX306" s="10" t="s">
        <v>80</v>
      </c>
      <c r="AY306" s="167" t="s">
        <v>187</v>
      </c>
    </row>
    <row r="307" spans="2:65" s="1" customFormat="1" ht="25.5" customHeight="1">
      <c r="B307" s="32"/>
      <c r="C307" s="145" t="s">
        <v>358</v>
      </c>
      <c r="D307" s="145" t="s">
        <v>188</v>
      </c>
      <c r="E307" s="146" t="s">
        <v>1070</v>
      </c>
      <c r="F307" s="217" t="s">
        <v>1071</v>
      </c>
      <c r="G307" s="217"/>
      <c r="H307" s="217"/>
      <c r="I307" s="217"/>
      <c r="J307" s="147" t="s">
        <v>215</v>
      </c>
      <c r="K307" s="148">
        <v>12</v>
      </c>
      <c r="L307" s="218">
        <v>0</v>
      </c>
      <c r="M307" s="218"/>
      <c r="N307" s="218">
        <f>ROUND(L307*K307,2)</f>
        <v>0</v>
      </c>
      <c r="O307" s="218"/>
      <c r="P307" s="218"/>
      <c r="Q307" s="218"/>
      <c r="R307" s="34"/>
      <c r="T307" s="149" t="s">
        <v>19</v>
      </c>
      <c r="U307" s="41" t="s">
        <v>37</v>
      </c>
      <c r="V307" s="150">
        <v>0</v>
      </c>
      <c r="W307" s="150">
        <f>V307*K307</f>
        <v>0</v>
      </c>
      <c r="X307" s="150">
        <v>0</v>
      </c>
      <c r="Y307" s="150">
        <f>X307*K307</f>
        <v>0</v>
      </c>
      <c r="Z307" s="150">
        <v>0</v>
      </c>
      <c r="AA307" s="151">
        <f>Z307*K307</f>
        <v>0</v>
      </c>
      <c r="AR307" s="19" t="s">
        <v>186</v>
      </c>
      <c r="AT307" s="19" t="s">
        <v>188</v>
      </c>
      <c r="AU307" s="19" t="s">
        <v>80</v>
      </c>
      <c r="AY307" s="19" t="s">
        <v>187</v>
      </c>
      <c r="BE307" s="152">
        <f>IF(U307="základní",N307,0)</f>
        <v>0</v>
      </c>
      <c r="BF307" s="152">
        <f>IF(U307="snížená",N307,0)</f>
        <v>0</v>
      </c>
      <c r="BG307" s="152">
        <f>IF(U307="zákl. přenesená",N307,0)</f>
        <v>0</v>
      </c>
      <c r="BH307" s="152">
        <f>IF(U307="sníž. přenesená",N307,0)</f>
        <v>0</v>
      </c>
      <c r="BI307" s="152">
        <f>IF(U307="nulová",N307,0)</f>
        <v>0</v>
      </c>
      <c r="BJ307" s="19" t="s">
        <v>80</v>
      </c>
      <c r="BK307" s="152">
        <f>ROUND(L307*K307,2)</f>
        <v>0</v>
      </c>
      <c r="BL307" s="19" t="s">
        <v>186</v>
      </c>
      <c r="BM307" s="19" t="s">
        <v>1072</v>
      </c>
    </row>
    <row r="308" spans="2:65" s="9" customFormat="1" ht="25.5" customHeight="1">
      <c r="B308" s="153"/>
      <c r="C308" s="154"/>
      <c r="D308" s="154"/>
      <c r="E308" s="155" t="s">
        <v>19</v>
      </c>
      <c r="F308" s="219" t="s">
        <v>1073</v>
      </c>
      <c r="G308" s="220"/>
      <c r="H308" s="220"/>
      <c r="I308" s="220"/>
      <c r="J308" s="154"/>
      <c r="K308" s="155" t="s">
        <v>19</v>
      </c>
      <c r="L308" s="154"/>
      <c r="M308" s="154"/>
      <c r="N308" s="154"/>
      <c r="O308" s="154"/>
      <c r="P308" s="154"/>
      <c r="Q308" s="154"/>
      <c r="R308" s="156"/>
      <c r="T308" s="157"/>
      <c r="U308" s="154"/>
      <c r="V308" s="154"/>
      <c r="W308" s="154"/>
      <c r="X308" s="154"/>
      <c r="Y308" s="154"/>
      <c r="Z308" s="154"/>
      <c r="AA308" s="158"/>
      <c r="AT308" s="159" t="s">
        <v>194</v>
      </c>
      <c r="AU308" s="159" t="s">
        <v>80</v>
      </c>
      <c r="AV308" s="9" t="s">
        <v>80</v>
      </c>
      <c r="AW308" s="9" t="s">
        <v>30</v>
      </c>
      <c r="AX308" s="9" t="s">
        <v>72</v>
      </c>
      <c r="AY308" s="159" t="s">
        <v>187</v>
      </c>
    </row>
    <row r="309" spans="2:65" s="9" customFormat="1" ht="16.5" customHeight="1">
      <c r="B309" s="153"/>
      <c r="C309" s="154"/>
      <c r="D309" s="154"/>
      <c r="E309" s="155" t="s">
        <v>19</v>
      </c>
      <c r="F309" s="215" t="s">
        <v>752</v>
      </c>
      <c r="G309" s="216"/>
      <c r="H309" s="216"/>
      <c r="I309" s="216"/>
      <c r="J309" s="154"/>
      <c r="K309" s="155" t="s">
        <v>19</v>
      </c>
      <c r="L309" s="154"/>
      <c r="M309" s="154"/>
      <c r="N309" s="154"/>
      <c r="O309" s="154"/>
      <c r="P309" s="154"/>
      <c r="Q309" s="154"/>
      <c r="R309" s="156"/>
      <c r="T309" s="157"/>
      <c r="U309" s="154"/>
      <c r="V309" s="154"/>
      <c r="W309" s="154"/>
      <c r="X309" s="154"/>
      <c r="Y309" s="154"/>
      <c r="Z309" s="154"/>
      <c r="AA309" s="158"/>
      <c r="AT309" s="159" t="s">
        <v>194</v>
      </c>
      <c r="AU309" s="159" t="s">
        <v>80</v>
      </c>
      <c r="AV309" s="9" t="s">
        <v>80</v>
      </c>
      <c r="AW309" s="9" t="s">
        <v>30</v>
      </c>
      <c r="AX309" s="9" t="s">
        <v>72</v>
      </c>
      <c r="AY309" s="159" t="s">
        <v>187</v>
      </c>
    </row>
    <row r="310" spans="2:65" s="10" customFormat="1" ht="16.5" customHeight="1">
      <c r="B310" s="160"/>
      <c r="C310" s="161"/>
      <c r="D310" s="161"/>
      <c r="E310" s="162" t="s">
        <v>388</v>
      </c>
      <c r="F310" s="213" t="s">
        <v>1074</v>
      </c>
      <c r="G310" s="214"/>
      <c r="H310" s="214"/>
      <c r="I310" s="214"/>
      <c r="J310" s="161"/>
      <c r="K310" s="163">
        <v>12</v>
      </c>
      <c r="L310" s="161"/>
      <c r="M310" s="161"/>
      <c r="N310" s="161"/>
      <c r="O310" s="161"/>
      <c r="P310" s="161"/>
      <c r="Q310" s="161"/>
      <c r="R310" s="164"/>
      <c r="T310" s="165"/>
      <c r="U310" s="161"/>
      <c r="V310" s="161"/>
      <c r="W310" s="161"/>
      <c r="X310" s="161"/>
      <c r="Y310" s="161"/>
      <c r="Z310" s="161"/>
      <c r="AA310" s="166"/>
      <c r="AT310" s="167" t="s">
        <v>194</v>
      </c>
      <c r="AU310" s="167" t="s">
        <v>80</v>
      </c>
      <c r="AV310" s="10" t="s">
        <v>114</v>
      </c>
      <c r="AW310" s="10" t="s">
        <v>30</v>
      </c>
      <c r="AX310" s="10" t="s">
        <v>72</v>
      </c>
      <c r="AY310" s="167" t="s">
        <v>187</v>
      </c>
    </row>
    <row r="311" spans="2:65" s="10" customFormat="1" ht="16.5" customHeight="1">
      <c r="B311" s="160"/>
      <c r="C311" s="161"/>
      <c r="D311" s="161"/>
      <c r="E311" s="162" t="s">
        <v>127</v>
      </c>
      <c r="F311" s="213" t="s">
        <v>1075</v>
      </c>
      <c r="G311" s="214"/>
      <c r="H311" s="214"/>
      <c r="I311" s="214"/>
      <c r="J311" s="161"/>
      <c r="K311" s="163">
        <v>12</v>
      </c>
      <c r="L311" s="161"/>
      <c r="M311" s="161"/>
      <c r="N311" s="161"/>
      <c r="O311" s="161"/>
      <c r="P311" s="161"/>
      <c r="Q311" s="161"/>
      <c r="R311" s="164"/>
      <c r="T311" s="165"/>
      <c r="U311" s="161"/>
      <c r="V311" s="161"/>
      <c r="W311" s="161"/>
      <c r="X311" s="161"/>
      <c r="Y311" s="161"/>
      <c r="Z311" s="161"/>
      <c r="AA311" s="166"/>
      <c r="AT311" s="167" t="s">
        <v>194</v>
      </c>
      <c r="AU311" s="167" t="s">
        <v>80</v>
      </c>
      <c r="AV311" s="10" t="s">
        <v>114</v>
      </c>
      <c r="AW311" s="10" t="s">
        <v>30</v>
      </c>
      <c r="AX311" s="10" t="s">
        <v>80</v>
      </c>
      <c r="AY311" s="167" t="s">
        <v>187</v>
      </c>
    </row>
    <row r="312" spans="2:65" s="1" customFormat="1" ht="38.25" customHeight="1">
      <c r="B312" s="32"/>
      <c r="C312" s="145" t="s">
        <v>365</v>
      </c>
      <c r="D312" s="145" t="s">
        <v>188</v>
      </c>
      <c r="E312" s="146" t="s">
        <v>1076</v>
      </c>
      <c r="F312" s="217" t="s">
        <v>1077</v>
      </c>
      <c r="G312" s="217"/>
      <c r="H312" s="217"/>
      <c r="I312" s="217"/>
      <c r="J312" s="147" t="s">
        <v>215</v>
      </c>
      <c r="K312" s="148">
        <v>6</v>
      </c>
      <c r="L312" s="218">
        <v>0</v>
      </c>
      <c r="M312" s="218"/>
      <c r="N312" s="218">
        <f>ROUND(L312*K312,2)</f>
        <v>0</v>
      </c>
      <c r="O312" s="218"/>
      <c r="P312" s="218"/>
      <c r="Q312" s="218"/>
      <c r="R312" s="34"/>
      <c r="T312" s="149" t="s">
        <v>19</v>
      </c>
      <c r="U312" s="41" t="s">
        <v>37</v>
      </c>
      <c r="V312" s="150">
        <v>0</v>
      </c>
      <c r="W312" s="150">
        <f>V312*K312</f>
        <v>0</v>
      </c>
      <c r="X312" s="150">
        <v>0</v>
      </c>
      <c r="Y312" s="150">
        <f>X312*K312</f>
        <v>0</v>
      </c>
      <c r="Z312" s="150">
        <v>0</v>
      </c>
      <c r="AA312" s="151">
        <f>Z312*K312</f>
        <v>0</v>
      </c>
      <c r="AR312" s="19" t="s">
        <v>186</v>
      </c>
      <c r="AT312" s="19" t="s">
        <v>188</v>
      </c>
      <c r="AU312" s="19" t="s">
        <v>80</v>
      </c>
      <c r="AY312" s="19" t="s">
        <v>187</v>
      </c>
      <c r="BE312" s="152">
        <f>IF(U312="základní",N312,0)</f>
        <v>0</v>
      </c>
      <c r="BF312" s="152">
        <f>IF(U312="snížená",N312,0)</f>
        <v>0</v>
      </c>
      <c r="BG312" s="152">
        <f>IF(U312="zákl. přenesená",N312,0)</f>
        <v>0</v>
      </c>
      <c r="BH312" s="152">
        <f>IF(U312="sníž. přenesená",N312,0)</f>
        <v>0</v>
      </c>
      <c r="BI312" s="152">
        <f>IF(U312="nulová",N312,0)</f>
        <v>0</v>
      </c>
      <c r="BJ312" s="19" t="s">
        <v>80</v>
      </c>
      <c r="BK312" s="152">
        <f>ROUND(L312*K312,2)</f>
        <v>0</v>
      </c>
      <c r="BL312" s="19" t="s">
        <v>186</v>
      </c>
      <c r="BM312" s="19" t="s">
        <v>1078</v>
      </c>
    </row>
    <row r="313" spans="2:65" s="9" customFormat="1" ht="38.25" customHeight="1">
      <c r="B313" s="153"/>
      <c r="C313" s="154"/>
      <c r="D313" s="154"/>
      <c r="E313" s="155" t="s">
        <v>19</v>
      </c>
      <c r="F313" s="219" t="s">
        <v>1079</v>
      </c>
      <c r="G313" s="220"/>
      <c r="H313" s="220"/>
      <c r="I313" s="220"/>
      <c r="J313" s="154"/>
      <c r="K313" s="155" t="s">
        <v>19</v>
      </c>
      <c r="L313" s="154"/>
      <c r="M313" s="154"/>
      <c r="N313" s="154"/>
      <c r="O313" s="154"/>
      <c r="P313" s="154"/>
      <c r="Q313" s="154"/>
      <c r="R313" s="156"/>
      <c r="T313" s="157"/>
      <c r="U313" s="154"/>
      <c r="V313" s="154"/>
      <c r="W313" s="154"/>
      <c r="X313" s="154"/>
      <c r="Y313" s="154"/>
      <c r="Z313" s="154"/>
      <c r="AA313" s="158"/>
      <c r="AT313" s="159" t="s">
        <v>194</v>
      </c>
      <c r="AU313" s="159" t="s">
        <v>80</v>
      </c>
      <c r="AV313" s="9" t="s">
        <v>80</v>
      </c>
      <c r="AW313" s="9" t="s">
        <v>30</v>
      </c>
      <c r="AX313" s="9" t="s">
        <v>72</v>
      </c>
      <c r="AY313" s="159" t="s">
        <v>187</v>
      </c>
    </row>
    <row r="314" spans="2:65" s="9" customFormat="1" ht="16.5" customHeight="1">
      <c r="B314" s="153"/>
      <c r="C314" s="154"/>
      <c r="D314" s="154"/>
      <c r="E314" s="155" t="s">
        <v>19</v>
      </c>
      <c r="F314" s="215" t="s">
        <v>752</v>
      </c>
      <c r="G314" s="216"/>
      <c r="H314" s="216"/>
      <c r="I314" s="216"/>
      <c r="J314" s="154"/>
      <c r="K314" s="155" t="s">
        <v>19</v>
      </c>
      <c r="L314" s="154"/>
      <c r="M314" s="154"/>
      <c r="N314" s="154"/>
      <c r="O314" s="154"/>
      <c r="P314" s="154"/>
      <c r="Q314" s="154"/>
      <c r="R314" s="156"/>
      <c r="T314" s="157"/>
      <c r="U314" s="154"/>
      <c r="V314" s="154"/>
      <c r="W314" s="154"/>
      <c r="X314" s="154"/>
      <c r="Y314" s="154"/>
      <c r="Z314" s="154"/>
      <c r="AA314" s="158"/>
      <c r="AT314" s="159" t="s">
        <v>194</v>
      </c>
      <c r="AU314" s="159" t="s">
        <v>80</v>
      </c>
      <c r="AV314" s="9" t="s">
        <v>80</v>
      </c>
      <c r="AW314" s="9" t="s">
        <v>30</v>
      </c>
      <c r="AX314" s="9" t="s">
        <v>72</v>
      </c>
      <c r="AY314" s="159" t="s">
        <v>187</v>
      </c>
    </row>
    <row r="315" spans="2:65" s="10" customFormat="1" ht="16.5" customHeight="1">
      <c r="B315" s="160"/>
      <c r="C315" s="161"/>
      <c r="D315" s="161"/>
      <c r="E315" s="162" t="s">
        <v>370</v>
      </c>
      <c r="F315" s="213" t="s">
        <v>1080</v>
      </c>
      <c r="G315" s="214"/>
      <c r="H315" s="214"/>
      <c r="I315" s="214"/>
      <c r="J315" s="161"/>
      <c r="K315" s="163">
        <v>6</v>
      </c>
      <c r="L315" s="161"/>
      <c r="M315" s="161"/>
      <c r="N315" s="161"/>
      <c r="O315" s="161"/>
      <c r="P315" s="161"/>
      <c r="Q315" s="161"/>
      <c r="R315" s="164"/>
      <c r="T315" s="165"/>
      <c r="U315" s="161"/>
      <c r="V315" s="161"/>
      <c r="W315" s="161"/>
      <c r="X315" s="161"/>
      <c r="Y315" s="161"/>
      <c r="Z315" s="161"/>
      <c r="AA315" s="166"/>
      <c r="AT315" s="167" t="s">
        <v>194</v>
      </c>
      <c r="AU315" s="167" t="s">
        <v>80</v>
      </c>
      <c r="AV315" s="10" t="s">
        <v>114</v>
      </c>
      <c r="AW315" s="10" t="s">
        <v>30</v>
      </c>
      <c r="AX315" s="10" t="s">
        <v>72</v>
      </c>
      <c r="AY315" s="167" t="s">
        <v>187</v>
      </c>
    </row>
    <row r="316" spans="2:65" s="10" customFormat="1" ht="16.5" customHeight="1">
      <c r="B316" s="160"/>
      <c r="C316" s="161"/>
      <c r="D316" s="161"/>
      <c r="E316" s="162" t="s">
        <v>372</v>
      </c>
      <c r="F316" s="213" t="s">
        <v>373</v>
      </c>
      <c r="G316" s="214"/>
      <c r="H316" s="214"/>
      <c r="I316" s="214"/>
      <c r="J316" s="161"/>
      <c r="K316" s="163">
        <v>6</v>
      </c>
      <c r="L316" s="161"/>
      <c r="M316" s="161"/>
      <c r="N316" s="161"/>
      <c r="O316" s="161"/>
      <c r="P316" s="161"/>
      <c r="Q316" s="161"/>
      <c r="R316" s="164"/>
      <c r="T316" s="165"/>
      <c r="U316" s="161"/>
      <c r="V316" s="161"/>
      <c r="W316" s="161"/>
      <c r="X316" s="161"/>
      <c r="Y316" s="161"/>
      <c r="Z316" s="161"/>
      <c r="AA316" s="166"/>
      <c r="AT316" s="167" t="s">
        <v>194</v>
      </c>
      <c r="AU316" s="167" t="s">
        <v>80</v>
      </c>
      <c r="AV316" s="10" t="s">
        <v>114</v>
      </c>
      <c r="AW316" s="10" t="s">
        <v>30</v>
      </c>
      <c r="AX316" s="10" t="s">
        <v>80</v>
      </c>
      <c r="AY316" s="167" t="s">
        <v>187</v>
      </c>
    </row>
    <row r="317" spans="2:65" s="1" customFormat="1" ht="25.5" customHeight="1">
      <c r="B317" s="32"/>
      <c r="C317" s="145" t="s">
        <v>465</v>
      </c>
      <c r="D317" s="145" t="s">
        <v>188</v>
      </c>
      <c r="E317" s="146" t="s">
        <v>748</v>
      </c>
      <c r="F317" s="217" t="s">
        <v>749</v>
      </c>
      <c r="G317" s="217"/>
      <c r="H317" s="217"/>
      <c r="I317" s="217"/>
      <c r="J317" s="147" t="s">
        <v>215</v>
      </c>
      <c r="K317" s="148">
        <v>11.56</v>
      </c>
      <c r="L317" s="218">
        <v>0</v>
      </c>
      <c r="M317" s="218"/>
      <c r="N317" s="218">
        <f>ROUND(L317*K317,2)</f>
        <v>0</v>
      </c>
      <c r="O317" s="218"/>
      <c r="P317" s="218"/>
      <c r="Q317" s="218"/>
      <c r="R317" s="34"/>
      <c r="T317" s="149" t="s">
        <v>19</v>
      </c>
      <c r="U317" s="41" t="s">
        <v>37</v>
      </c>
      <c r="V317" s="150">
        <v>0</v>
      </c>
      <c r="W317" s="150">
        <f>V317*K317</f>
        <v>0</v>
      </c>
      <c r="X317" s="150">
        <v>0</v>
      </c>
      <c r="Y317" s="150">
        <f>X317*K317</f>
        <v>0</v>
      </c>
      <c r="Z317" s="150">
        <v>0</v>
      </c>
      <c r="AA317" s="151">
        <f>Z317*K317</f>
        <v>0</v>
      </c>
      <c r="AR317" s="19" t="s">
        <v>186</v>
      </c>
      <c r="AT317" s="19" t="s">
        <v>188</v>
      </c>
      <c r="AU317" s="19" t="s">
        <v>80</v>
      </c>
      <c r="AY317" s="19" t="s">
        <v>187</v>
      </c>
      <c r="BE317" s="152">
        <f>IF(U317="základní",N317,0)</f>
        <v>0</v>
      </c>
      <c r="BF317" s="152">
        <f>IF(U317="snížená",N317,0)</f>
        <v>0</v>
      </c>
      <c r="BG317" s="152">
        <f>IF(U317="zákl. přenesená",N317,0)</f>
        <v>0</v>
      </c>
      <c r="BH317" s="152">
        <f>IF(U317="sníž. přenesená",N317,0)</f>
        <v>0</v>
      </c>
      <c r="BI317" s="152">
        <f>IF(U317="nulová",N317,0)</f>
        <v>0</v>
      </c>
      <c r="BJ317" s="19" t="s">
        <v>80</v>
      </c>
      <c r="BK317" s="152">
        <f>ROUND(L317*K317,2)</f>
        <v>0</v>
      </c>
      <c r="BL317" s="19" t="s">
        <v>186</v>
      </c>
      <c r="BM317" s="19" t="s">
        <v>1081</v>
      </c>
    </row>
    <row r="318" spans="2:65" s="9" customFormat="1" ht="25.5" customHeight="1">
      <c r="B318" s="153"/>
      <c r="C318" s="154"/>
      <c r="D318" s="154"/>
      <c r="E318" s="155" t="s">
        <v>19</v>
      </c>
      <c r="F318" s="219" t="s">
        <v>1082</v>
      </c>
      <c r="G318" s="220"/>
      <c r="H318" s="220"/>
      <c r="I318" s="220"/>
      <c r="J318" s="154"/>
      <c r="K318" s="155" t="s">
        <v>19</v>
      </c>
      <c r="L318" s="154"/>
      <c r="M318" s="154"/>
      <c r="N318" s="154"/>
      <c r="O318" s="154"/>
      <c r="P318" s="154"/>
      <c r="Q318" s="154"/>
      <c r="R318" s="156"/>
      <c r="T318" s="157"/>
      <c r="U318" s="154"/>
      <c r="V318" s="154"/>
      <c r="W318" s="154"/>
      <c r="X318" s="154"/>
      <c r="Y318" s="154"/>
      <c r="Z318" s="154"/>
      <c r="AA318" s="158"/>
      <c r="AT318" s="159" t="s">
        <v>194</v>
      </c>
      <c r="AU318" s="159" t="s">
        <v>80</v>
      </c>
      <c r="AV318" s="9" t="s">
        <v>80</v>
      </c>
      <c r="AW318" s="9" t="s">
        <v>30</v>
      </c>
      <c r="AX318" s="9" t="s">
        <v>72</v>
      </c>
      <c r="AY318" s="159" t="s">
        <v>187</v>
      </c>
    </row>
    <row r="319" spans="2:65" s="9" customFormat="1" ht="16.5" customHeight="1">
      <c r="B319" s="153"/>
      <c r="C319" s="154"/>
      <c r="D319" s="154"/>
      <c r="E319" s="155" t="s">
        <v>19</v>
      </c>
      <c r="F319" s="215" t="s">
        <v>752</v>
      </c>
      <c r="G319" s="216"/>
      <c r="H319" s="216"/>
      <c r="I319" s="216"/>
      <c r="J319" s="154"/>
      <c r="K319" s="155" t="s">
        <v>19</v>
      </c>
      <c r="L319" s="154"/>
      <c r="M319" s="154"/>
      <c r="N319" s="154"/>
      <c r="O319" s="154"/>
      <c r="P319" s="154"/>
      <c r="Q319" s="154"/>
      <c r="R319" s="156"/>
      <c r="T319" s="157"/>
      <c r="U319" s="154"/>
      <c r="V319" s="154"/>
      <c r="W319" s="154"/>
      <c r="X319" s="154"/>
      <c r="Y319" s="154"/>
      <c r="Z319" s="154"/>
      <c r="AA319" s="158"/>
      <c r="AT319" s="159" t="s">
        <v>194</v>
      </c>
      <c r="AU319" s="159" t="s">
        <v>80</v>
      </c>
      <c r="AV319" s="9" t="s">
        <v>80</v>
      </c>
      <c r="AW319" s="9" t="s">
        <v>30</v>
      </c>
      <c r="AX319" s="9" t="s">
        <v>72</v>
      </c>
      <c r="AY319" s="159" t="s">
        <v>187</v>
      </c>
    </row>
    <row r="320" spans="2:65" s="9" customFormat="1" ht="25.5" customHeight="1">
      <c r="B320" s="153"/>
      <c r="C320" s="154"/>
      <c r="D320" s="154"/>
      <c r="E320" s="155" t="s">
        <v>19</v>
      </c>
      <c r="F320" s="215" t="s">
        <v>1083</v>
      </c>
      <c r="G320" s="216"/>
      <c r="H320" s="216"/>
      <c r="I320" s="216"/>
      <c r="J320" s="154"/>
      <c r="K320" s="155" t="s">
        <v>19</v>
      </c>
      <c r="L320" s="154"/>
      <c r="M320" s="154"/>
      <c r="N320" s="154"/>
      <c r="O320" s="154"/>
      <c r="P320" s="154"/>
      <c r="Q320" s="154"/>
      <c r="R320" s="156"/>
      <c r="T320" s="157"/>
      <c r="U320" s="154"/>
      <c r="V320" s="154"/>
      <c r="W320" s="154"/>
      <c r="X320" s="154"/>
      <c r="Y320" s="154"/>
      <c r="Z320" s="154"/>
      <c r="AA320" s="158"/>
      <c r="AT320" s="159" t="s">
        <v>194</v>
      </c>
      <c r="AU320" s="159" t="s">
        <v>80</v>
      </c>
      <c r="AV320" s="9" t="s">
        <v>80</v>
      </c>
      <c r="AW320" s="9" t="s">
        <v>30</v>
      </c>
      <c r="AX320" s="9" t="s">
        <v>72</v>
      </c>
      <c r="AY320" s="159" t="s">
        <v>187</v>
      </c>
    </row>
    <row r="321" spans="2:65" s="10" customFormat="1" ht="25.5" customHeight="1">
      <c r="B321" s="160"/>
      <c r="C321" s="161"/>
      <c r="D321" s="161"/>
      <c r="E321" s="162" t="s">
        <v>348</v>
      </c>
      <c r="F321" s="213" t="s">
        <v>1084</v>
      </c>
      <c r="G321" s="214"/>
      <c r="H321" s="214"/>
      <c r="I321" s="214"/>
      <c r="J321" s="161"/>
      <c r="K321" s="163">
        <v>9.48</v>
      </c>
      <c r="L321" s="161"/>
      <c r="M321" s="161"/>
      <c r="N321" s="161"/>
      <c r="O321" s="161"/>
      <c r="P321" s="161"/>
      <c r="Q321" s="161"/>
      <c r="R321" s="164"/>
      <c r="T321" s="165"/>
      <c r="U321" s="161"/>
      <c r="V321" s="161"/>
      <c r="W321" s="161"/>
      <c r="X321" s="161"/>
      <c r="Y321" s="161"/>
      <c r="Z321" s="161"/>
      <c r="AA321" s="166"/>
      <c r="AT321" s="167" t="s">
        <v>194</v>
      </c>
      <c r="AU321" s="167" t="s">
        <v>80</v>
      </c>
      <c r="AV321" s="10" t="s">
        <v>114</v>
      </c>
      <c r="AW321" s="10" t="s">
        <v>30</v>
      </c>
      <c r="AX321" s="10" t="s">
        <v>72</v>
      </c>
      <c r="AY321" s="167" t="s">
        <v>187</v>
      </c>
    </row>
    <row r="322" spans="2:65" s="9" customFormat="1" ht="16.5" customHeight="1">
      <c r="B322" s="153"/>
      <c r="C322" s="154"/>
      <c r="D322" s="154"/>
      <c r="E322" s="155" t="s">
        <v>19</v>
      </c>
      <c r="F322" s="215" t="s">
        <v>1085</v>
      </c>
      <c r="G322" s="216"/>
      <c r="H322" s="216"/>
      <c r="I322" s="216"/>
      <c r="J322" s="154"/>
      <c r="K322" s="155" t="s">
        <v>19</v>
      </c>
      <c r="L322" s="154"/>
      <c r="M322" s="154"/>
      <c r="N322" s="154"/>
      <c r="O322" s="154"/>
      <c r="P322" s="154"/>
      <c r="Q322" s="154"/>
      <c r="R322" s="156"/>
      <c r="T322" s="157"/>
      <c r="U322" s="154"/>
      <c r="V322" s="154"/>
      <c r="W322" s="154"/>
      <c r="X322" s="154"/>
      <c r="Y322" s="154"/>
      <c r="Z322" s="154"/>
      <c r="AA322" s="158"/>
      <c r="AT322" s="159" t="s">
        <v>194</v>
      </c>
      <c r="AU322" s="159" t="s">
        <v>80</v>
      </c>
      <c r="AV322" s="9" t="s">
        <v>80</v>
      </c>
      <c r="AW322" s="9" t="s">
        <v>30</v>
      </c>
      <c r="AX322" s="9" t="s">
        <v>72</v>
      </c>
      <c r="AY322" s="159" t="s">
        <v>187</v>
      </c>
    </row>
    <row r="323" spans="2:65" s="10" customFormat="1" ht="16.5" customHeight="1">
      <c r="B323" s="160"/>
      <c r="C323" s="161"/>
      <c r="D323" s="161"/>
      <c r="E323" s="162" t="s">
        <v>349</v>
      </c>
      <c r="F323" s="213" t="s">
        <v>1086</v>
      </c>
      <c r="G323" s="214"/>
      <c r="H323" s="214"/>
      <c r="I323" s="214"/>
      <c r="J323" s="161"/>
      <c r="K323" s="163">
        <v>2.08</v>
      </c>
      <c r="L323" s="161"/>
      <c r="M323" s="161"/>
      <c r="N323" s="161"/>
      <c r="O323" s="161"/>
      <c r="P323" s="161"/>
      <c r="Q323" s="161"/>
      <c r="R323" s="164"/>
      <c r="T323" s="165"/>
      <c r="U323" s="161"/>
      <c r="V323" s="161"/>
      <c r="W323" s="161"/>
      <c r="X323" s="161"/>
      <c r="Y323" s="161"/>
      <c r="Z323" s="161"/>
      <c r="AA323" s="166"/>
      <c r="AT323" s="167" t="s">
        <v>194</v>
      </c>
      <c r="AU323" s="167" t="s">
        <v>80</v>
      </c>
      <c r="AV323" s="10" t="s">
        <v>114</v>
      </c>
      <c r="AW323" s="10" t="s">
        <v>30</v>
      </c>
      <c r="AX323" s="10" t="s">
        <v>72</v>
      </c>
      <c r="AY323" s="167" t="s">
        <v>187</v>
      </c>
    </row>
    <row r="324" spans="2:65" s="10" customFormat="1" ht="16.5" customHeight="1">
      <c r="B324" s="160"/>
      <c r="C324" s="161"/>
      <c r="D324" s="161"/>
      <c r="E324" s="162" t="s">
        <v>1087</v>
      </c>
      <c r="F324" s="213" t="s">
        <v>1088</v>
      </c>
      <c r="G324" s="214"/>
      <c r="H324" s="214"/>
      <c r="I324" s="214"/>
      <c r="J324" s="161"/>
      <c r="K324" s="163">
        <v>11.56</v>
      </c>
      <c r="L324" s="161"/>
      <c r="M324" s="161"/>
      <c r="N324" s="161"/>
      <c r="O324" s="161"/>
      <c r="P324" s="161"/>
      <c r="Q324" s="161"/>
      <c r="R324" s="164"/>
      <c r="T324" s="165"/>
      <c r="U324" s="161"/>
      <c r="V324" s="161"/>
      <c r="W324" s="161"/>
      <c r="X324" s="161"/>
      <c r="Y324" s="161"/>
      <c r="Z324" s="161"/>
      <c r="AA324" s="166"/>
      <c r="AT324" s="167" t="s">
        <v>194</v>
      </c>
      <c r="AU324" s="167" t="s">
        <v>80</v>
      </c>
      <c r="AV324" s="10" t="s">
        <v>114</v>
      </c>
      <c r="AW324" s="10" t="s">
        <v>30</v>
      </c>
      <c r="AX324" s="10" t="s">
        <v>80</v>
      </c>
      <c r="AY324" s="167" t="s">
        <v>187</v>
      </c>
    </row>
    <row r="325" spans="2:65" s="8" customFormat="1" ht="37.35" customHeight="1">
      <c r="B325" s="135"/>
      <c r="C325" s="136"/>
      <c r="D325" s="137" t="s">
        <v>168</v>
      </c>
      <c r="E325" s="137"/>
      <c r="F325" s="137"/>
      <c r="G325" s="137"/>
      <c r="H325" s="137"/>
      <c r="I325" s="137"/>
      <c r="J325" s="137"/>
      <c r="K325" s="137"/>
      <c r="L325" s="137"/>
      <c r="M325" s="137"/>
      <c r="N325" s="221">
        <f>BK325</f>
        <v>0</v>
      </c>
      <c r="O325" s="222"/>
      <c r="P325" s="222"/>
      <c r="Q325" s="222"/>
      <c r="R325" s="138"/>
      <c r="T325" s="139"/>
      <c r="U325" s="136"/>
      <c r="V325" s="136"/>
      <c r="W325" s="140">
        <f>SUM(W326:W371)</f>
        <v>0</v>
      </c>
      <c r="X325" s="136"/>
      <c r="Y325" s="140">
        <f>SUM(Y326:Y371)</f>
        <v>0</v>
      </c>
      <c r="Z325" s="136"/>
      <c r="AA325" s="141">
        <f>SUM(AA326:AA371)</f>
        <v>0</v>
      </c>
      <c r="AR325" s="142" t="s">
        <v>186</v>
      </c>
      <c r="AT325" s="143" t="s">
        <v>71</v>
      </c>
      <c r="AU325" s="143" t="s">
        <v>72</v>
      </c>
      <c r="AY325" s="142" t="s">
        <v>187</v>
      </c>
      <c r="BK325" s="144">
        <f>SUM(BK326:BK371)</f>
        <v>0</v>
      </c>
    </row>
    <row r="326" spans="2:65" s="1" customFormat="1" ht="25.5" customHeight="1">
      <c r="B326" s="32"/>
      <c r="C326" s="145" t="s">
        <v>474</v>
      </c>
      <c r="D326" s="145" t="s">
        <v>188</v>
      </c>
      <c r="E326" s="146" t="s">
        <v>754</v>
      </c>
      <c r="F326" s="217" t="s">
        <v>755</v>
      </c>
      <c r="G326" s="217"/>
      <c r="H326" s="217"/>
      <c r="I326" s="217"/>
      <c r="J326" s="147" t="s">
        <v>255</v>
      </c>
      <c r="K326" s="148">
        <v>1</v>
      </c>
      <c r="L326" s="218">
        <v>0</v>
      </c>
      <c r="M326" s="218"/>
      <c r="N326" s="218">
        <f>ROUND(L326*K326,2)</f>
        <v>0</v>
      </c>
      <c r="O326" s="218"/>
      <c r="P326" s="218"/>
      <c r="Q326" s="218"/>
      <c r="R326" s="34"/>
      <c r="T326" s="149" t="s">
        <v>19</v>
      </c>
      <c r="U326" s="41" t="s">
        <v>37</v>
      </c>
      <c r="V326" s="150">
        <v>0</v>
      </c>
      <c r="W326" s="150">
        <f>V326*K326</f>
        <v>0</v>
      </c>
      <c r="X326" s="150">
        <v>0</v>
      </c>
      <c r="Y326" s="150">
        <f>X326*K326</f>
        <v>0</v>
      </c>
      <c r="Z326" s="150">
        <v>0</v>
      </c>
      <c r="AA326" s="151">
        <f>Z326*K326</f>
        <v>0</v>
      </c>
      <c r="AR326" s="19" t="s">
        <v>186</v>
      </c>
      <c r="AT326" s="19" t="s">
        <v>188</v>
      </c>
      <c r="AU326" s="19" t="s">
        <v>80</v>
      </c>
      <c r="AY326" s="19" t="s">
        <v>187</v>
      </c>
      <c r="BE326" s="152">
        <f>IF(U326="základní",N326,0)</f>
        <v>0</v>
      </c>
      <c r="BF326" s="152">
        <f>IF(U326="snížená",N326,0)</f>
        <v>0</v>
      </c>
      <c r="BG326" s="152">
        <f>IF(U326="zákl. přenesená",N326,0)</f>
        <v>0</v>
      </c>
      <c r="BH326" s="152">
        <f>IF(U326="sníž. přenesená",N326,0)</f>
        <v>0</v>
      </c>
      <c r="BI326" s="152">
        <f>IF(U326="nulová",N326,0)</f>
        <v>0</v>
      </c>
      <c r="BJ326" s="19" t="s">
        <v>80</v>
      </c>
      <c r="BK326" s="152">
        <f>ROUND(L326*K326,2)</f>
        <v>0</v>
      </c>
      <c r="BL326" s="19" t="s">
        <v>186</v>
      </c>
      <c r="BM326" s="19" t="s">
        <v>1089</v>
      </c>
    </row>
    <row r="327" spans="2:65" s="9" customFormat="1" ht="16.5" customHeight="1">
      <c r="B327" s="153"/>
      <c r="C327" s="154"/>
      <c r="D327" s="154"/>
      <c r="E327" s="155" t="s">
        <v>19</v>
      </c>
      <c r="F327" s="219" t="s">
        <v>757</v>
      </c>
      <c r="G327" s="220"/>
      <c r="H327" s="220"/>
      <c r="I327" s="220"/>
      <c r="J327" s="154"/>
      <c r="K327" s="155" t="s">
        <v>19</v>
      </c>
      <c r="L327" s="154"/>
      <c r="M327" s="154"/>
      <c r="N327" s="154"/>
      <c r="O327" s="154"/>
      <c r="P327" s="154"/>
      <c r="Q327" s="154"/>
      <c r="R327" s="156"/>
      <c r="T327" s="157"/>
      <c r="U327" s="154"/>
      <c r="V327" s="154"/>
      <c r="W327" s="154"/>
      <c r="X327" s="154"/>
      <c r="Y327" s="154"/>
      <c r="Z327" s="154"/>
      <c r="AA327" s="158"/>
      <c r="AT327" s="159" t="s">
        <v>194</v>
      </c>
      <c r="AU327" s="159" t="s">
        <v>80</v>
      </c>
      <c r="AV327" s="9" t="s">
        <v>80</v>
      </c>
      <c r="AW327" s="9" t="s">
        <v>30</v>
      </c>
      <c r="AX327" s="9" t="s">
        <v>72</v>
      </c>
      <c r="AY327" s="159" t="s">
        <v>187</v>
      </c>
    </row>
    <row r="328" spans="2:65" s="9" customFormat="1" ht="16.5" customHeight="1">
      <c r="B328" s="153"/>
      <c r="C328" s="154"/>
      <c r="D328" s="154"/>
      <c r="E328" s="155" t="s">
        <v>19</v>
      </c>
      <c r="F328" s="215" t="s">
        <v>1090</v>
      </c>
      <c r="G328" s="216"/>
      <c r="H328" s="216"/>
      <c r="I328" s="216"/>
      <c r="J328" s="154"/>
      <c r="K328" s="155" t="s">
        <v>19</v>
      </c>
      <c r="L328" s="154"/>
      <c r="M328" s="154"/>
      <c r="N328" s="154"/>
      <c r="O328" s="154"/>
      <c r="P328" s="154"/>
      <c r="Q328" s="154"/>
      <c r="R328" s="156"/>
      <c r="T328" s="157"/>
      <c r="U328" s="154"/>
      <c r="V328" s="154"/>
      <c r="W328" s="154"/>
      <c r="X328" s="154"/>
      <c r="Y328" s="154"/>
      <c r="Z328" s="154"/>
      <c r="AA328" s="158"/>
      <c r="AT328" s="159" t="s">
        <v>194</v>
      </c>
      <c r="AU328" s="159" t="s">
        <v>80</v>
      </c>
      <c r="AV328" s="9" t="s">
        <v>80</v>
      </c>
      <c r="AW328" s="9" t="s">
        <v>30</v>
      </c>
      <c r="AX328" s="9" t="s">
        <v>72</v>
      </c>
      <c r="AY328" s="159" t="s">
        <v>187</v>
      </c>
    </row>
    <row r="329" spans="2:65" s="9" customFormat="1" ht="16.5" customHeight="1">
      <c r="B329" s="153"/>
      <c r="C329" s="154"/>
      <c r="D329" s="154"/>
      <c r="E329" s="155" t="s">
        <v>19</v>
      </c>
      <c r="F329" s="215" t="s">
        <v>759</v>
      </c>
      <c r="G329" s="216"/>
      <c r="H329" s="216"/>
      <c r="I329" s="216"/>
      <c r="J329" s="154"/>
      <c r="K329" s="155" t="s">
        <v>19</v>
      </c>
      <c r="L329" s="154"/>
      <c r="M329" s="154"/>
      <c r="N329" s="154"/>
      <c r="O329" s="154"/>
      <c r="P329" s="154"/>
      <c r="Q329" s="154"/>
      <c r="R329" s="156"/>
      <c r="T329" s="157"/>
      <c r="U329" s="154"/>
      <c r="V329" s="154"/>
      <c r="W329" s="154"/>
      <c r="X329" s="154"/>
      <c r="Y329" s="154"/>
      <c r="Z329" s="154"/>
      <c r="AA329" s="158"/>
      <c r="AT329" s="159" t="s">
        <v>194</v>
      </c>
      <c r="AU329" s="159" t="s">
        <v>80</v>
      </c>
      <c r="AV329" s="9" t="s">
        <v>80</v>
      </c>
      <c r="AW329" s="9" t="s">
        <v>30</v>
      </c>
      <c r="AX329" s="9" t="s">
        <v>72</v>
      </c>
      <c r="AY329" s="159" t="s">
        <v>187</v>
      </c>
    </row>
    <row r="330" spans="2:65" s="10" customFormat="1" ht="16.5" customHeight="1">
      <c r="B330" s="160"/>
      <c r="C330" s="161"/>
      <c r="D330" s="161"/>
      <c r="E330" s="162" t="s">
        <v>506</v>
      </c>
      <c r="F330" s="213" t="s">
        <v>80</v>
      </c>
      <c r="G330" s="214"/>
      <c r="H330" s="214"/>
      <c r="I330" s="214"/>
      <c r="J330" s="161"/>
      <c r="K330" s="163">
        <v>1</v>
      </c>
      <c r="L330" s="161"/>
      <c r="M330" s="161"/>
      <c r="N330" s="161"/>
      <c r="O330" s="161"/>
      <c r="P330" s="161"/>
      <c r="Q330" s="161"/>
      <c r="R330" s="164"/>
      <c r="T330" s="165"/>
      <c r="U330" s="161"/>
      <c r="V330" s="161"/>
      <c r="W330" s="161"/>
      <c r="X330" s="161"/>
      <c r="Y330" s="161"/>
      <c r="Z330" s="161"/>
      <c r="AA330" s="166"/>
      <c r="AT330" s="167" t="s">
        <v>194</v>
      </c>
      <c r="AU330" s="167" t="s">
        <v>80</v>
      </c>
      <c r="AV330" s="10" t="s">
        <v>114</v>
      </c>
      <c r="AW330" s="10" t="s">
        <v>30</v>
      </c>
      <c r="AX330" s="10" t="s">
        <v>72</v>
      </c>
      <c r="AY330" s="167" t="s">
        <v>187</v>
      </c>
    </row>
    <row r="331" spans="2:65" s="10" customFormat="1" ht="16.5" customHeight="1">
      <c r="B331" s="160"/>
      <c r="C331" s="161"/>
      <c r="D331" s="161"/>
      <c r="E331" s="162" t="s">
        <v>508</v>
      </c>
      <c r="F331" s="213" t="s">
        <v>509</v>
      </c>
      <c r="G331" s="214"/>
      <c r="H331" s="214"/>
      <c r="I331" s="214"/>
      <c r="J331" s="161"/>
      <c r="K331" s="163">
        <v>1</v>
      </c>
      <c r="L331" s="161"/>
      <c r="M331" s="161"/>
      <c r="N331" s="161"/>
      <c r="O331" s="161"/>
      <c r="P331" s="161"/>
      <c r="Q331" s="161"/>
      <c r="R331" s="164"/>
      <c r="T331" s="165"/>
      <c r="U331" s="161"/>
      <c r="V331" s="161"/>
      <c r="W331" s="161"/>
      <c r="X331" s="161"/>
      <c r="Y331" s="161"/>
      <c r="Z331" s="161"/>
      <c r="AA331" s="166"/>
      <c r="AT331" s="167" t="s">
        <v>194</v>
      </c>
      <c r="AU331" s="167" t="s">
        <v>80</v>
      </c>
      <c r="AV331" s="10" t="s">
        <v>114</v>
      </c>
      <c r="AW331" s="10" t="s">
        <v>30</v>
      </c>
      <c r="AX331" s="10" t="s">
        <v>80</v>
      </c>
      <c r="AY331" s="167" t="s">
        <v>187</v>
      </c>
    </row>
    <row r="332" spans="2:65" s="1" customFormat="1" ht="38.25" customHeight="1">
      <c r="B332" s="32"/>
      <c r="C332" s="145" t="s">
        <v>486</v>
      </c>
      <c r="D332" s="145" t="s">
        <v>188</v>
      </c>
      <c r="E332" s="146" t="s">
        <v>763</v>
      </c>
      <c r="F332" s="217" t="s">
        <v>764</v>
      </c>
      <c r="G332" s="217"/>
      <c r="H332" s="217"/>
      <c r="I332" s="217"/>
      <c r="J332" s="147" t="s">
        <v>191</v>
      </c>
      <c r="K332" s="148">
        <v>4</v>
      </c>
      <c r="L332" s="218">
        <v>0</v>
      </c>
      <c r="M332" s="218"/>
      <c r="N332" s="218">
        <f>ROUND(L332*K332,2)</f>
        <v>0</v>
      </c>
      <c r="O332" s="218"/>
      <c r="P332" s="218"/>
      <c r="Q332" s="218"/>
      <c r="R332" s="34"/>
      <c r="T332" s="149" t="s">
        <v>19</v>
      </c>
      <c r="U332" s="41" t="s">
        <v>37</v>
      </c>
      <c r="V332" s="150">
        <v>0</v>
      </c>
      <c r="W332" s="150">
        <f>V332*K332</f>
        <v>0</v>
      </c>
      <c r="X332" s="150">
        <v>0</v>
      </c>
      <c r="Y332" s="150">
        <f>X332*K332</f>
        <v>0</v>
      </c>
      <c r="Z332" s="150">
        <v>0</v>
      </c>
      <c r="AA332" s="151">
        <f>Z332*K332</f>
        <v>0</v>
      </c>
      <c r="AR332" s="19" t="s">
        <v>186</v>
      </c>
      <c r="AT332" s="19" t="s">
        <v>188</v>
      </c>
      <c r="AU332" s="19" t="s">
        <v>80</v>
      </c>
      <c r="AY332" s="19" t="s">
        <v>187</v>
      </c>
      <c r="BE332" s="152">
        <f>IF(U332="základní",N332,0)</f>
        <v>0</v>
      </c>
      <c r="BF332" s="152">
        <f>IF(U332="snížená",N332,0)</f>
        <v>0</v>
      </c>
      <c r="BG332" s="152">
        <f>IF(U332="zákl. přenesená",N332,0)</f>
        <v>0</v>
      </c>
      <c r="BH332" s="152">
        <f>IF(U332="sníž. přenesená",N332,0)</f>
        <v>0</v>
      </c>
      <c r="BI332" s="152">
        <f>IF(U332="nulová",N332,0)</f>
        <v>0</v>
      </c>
      <c r="BJ332" s="19" t="s">
        <v>80</v>
      </c>
      <c r="BK332" s="152">
        <f>ROUND(L332*K332,2)</f>
        <v>0</v>
      </c>
      <c r="BL332" s="19" t="s">
        <v>186</v>
      </c>
      <c r="BM332" s="19" t="s">
        <v>1091</v>
      </c>
    </row>
    <row r="333" spans="2:65" s="9" customFormat="1" ht="16.5" customHeight="1">
      <c r="B333" s="153"/>
      <c r="C333" s="154"/>
      <c r="D333" s="154"/>
      <c r="E333" s="155" t="s">
        <v>19</v>
      </c>
      <c r="F333" s="219" t="s">
        <v>766</v>
      </c>
      <c r="G333" s="220"/>
      <c r="H333" s="220"/>
      <c r="I333" s="220"/>
      <c r="J333" s="154"/>
      <c r="K333" s="155" t="s">
        <v>19</v>
      </c>
      <c r="L333" s="154"/>
      <c r="M333" s="154"/>
      <c r="N333" s="154"/>
      <c r="O333" s="154"/>
      <c r="P333" s="154"/>
      <c r="Q333" s="154"/>
      <c r="R333" s="156"/>
      <c r="T333" s="157"/>
      <c r="U333" s="154"/>
      <c r="V333" s="154"/>
      <c r="W333" s="154"/>
      <c r="X333" s="154"/>
      <c r="Y333" s="154"/>
      <c r="Z333" s="154"/>
      <c r="AA333" s="158"/>
      <c r="AT333" s="159" t="s">
        <v>194</v>
      </c>
      <c r="AU333" s="159" t="s">
        <v>80</v>
      </c>
      <c r="AV333" s="9" t="s">
        <v>80</v>
      </c>
      <c r="AW333" s="9" t="s">
        <v>30</v>
      </c>
      <c r="AX333" s="9" t="s">
        <v>72</v>
      </c>
      <c r="AY333" s="159" t="s">
        <v>187</v>
      </c>
    </row>
    <row r="334" spans="2:65" s="9" customFormat="1" ht="16.5" customHeight="1">
      <c r="B334" s="153"/>
      <c r="C334" s="154"/>
      <c r="D334" s="154"/>
      <c r="E334" s="155" t="s">
        <v>19</v>
      </c>
      <c r="F334" s="215" t="s">
        <v>759</v>
      </c>
      <c r="G334" s="216"/>
      <c r="H334" s="216"/>
      <c r="I334" s="216"/>
      <c r="J334" s="154"/>
      <c r="K334" s="155" t="s">
        <v>19</v>
      </c>
      <c r="L334" s="154"/>
      <c r="M334" s="154"/>
      <c r="N334" s="154"/>
      <c r="O334" s="154"/>
      <c r="P334" s="154"/>
      <c r="Q334" s="154"/>
      <c r="R334" s="156"/>
      <c r="T334" s="157"/>
      <c r="U334" s="154"/>
      <c r="V334" s="154"/>
      <c r="W334" s="154"/>
      <c r="X334" s="154"/>
      <c r="Y334" s="154"/>
      <c r="Z334" s="154"/>
      <c r="AA334" s="158"/>
      <c r="AT334" s="159" t="s">
        <v>194</v>
      </c>
      <c r="AU334" s="159" t="s">
        <v>80</v>
      </c>
      <c r="AV334" s="9" t="s">
        <v>80</v>
      </c>
      <c r="AW334" s="9" t="s">
        <v>30</v>
      </c>
      <c r="AX334" s="9" t="s">
        <v>72</v>
      </c>
      <c r="AY334" s="159" t="s">
        <v>187</v>
      </c>
    </row>
    <row r="335" spans="2:65" s="9" customFormat="1" ht="16.5" customHeight="1">
      <c r="B335" s="153"/>
      <c r="C335" s="154"/>
      <c r="D335" s="154"/>
      <c r="E335" s="155" t="s">
        <v>19</v>
      </c>
      <c r="F335" s="215" t="s">
        <v>1092</v>
      </c>
      <c r="G335" s="216"/>
      <c r="H335" s="216"/>
      <c r="I335" s="216"/>
      <c r="J335" s="154"/>
      <c r="K335" s="155" t="s">
        <v>19</v>
      </c>
      <c r="L335" s="154"/>
      <c r="M335" s="154"/>
      <c r="N335" s="154"/>
      <c r="O335" s="154"/>
      <c r="P335" s="154"/>
      <c r="Q335" s="154"/>
      <c r="R335" s="156"/>
      <c r="T335" s="157"/>
      <c r="U335" s="154"/>
      <c r="V335" s="154"/>
      <c r="W335" s="154"/>
      <c r="X335" s="154"/>
      <c r="Y335" s="154"/>
      <c r="Z335" s="154"/>
      <c r="AA335" s="158"/>
      <c r="AT335" s="159" t="s">
        <v>194</v>
      </c>
      <c r="AU335" s="159" t="s">
        <v>80</v>
      </c>
      <c r="AV335" s="9" t="s">
        <v>80</v>
      </c>
      <c r="AW335" s="9" t="s">
        <v>30</v>
      </c>
      <c r="AX335" s="9" t="s">
        <v>72</v>
      </c>
      <c r="AY335" s="159" t="s">
        <v>187</v>
      </c>
    </row>
    <row r="336" spans="2:65" s="10" customFormat="1" ht="16.5" customHeight="1">
      <c r="B336" s="160"/>
      <c r="C336" s="161"/>
      <c r="D336" s="161"/>
      <c r="E336" s="162" t="s">
        <v>867</v>
      </c>
      <c r="F336" s="213" t="s">
        <v>80</v>
      </c>
      <c r="G336" s="214"/>
      <c r="H336" s="214"/>
      <c r="I336" s="214"/>
      <c r="J336" s="161"/>
      <c r="K336" s="163">
        <v>1</v>
      </c>
      <c r="L336" s="161"/>
      <c r="M336" s="161"/>
      <c r="N336" s="161"/>
      <c r="O336" s="161"/>
      <c r="P336" s="161"/>
      <c r="Q336" s="161"/>
      <c r="R336" s="164"/>
      <c r="T336" s="165"/>
      <c r="U336" s="161"/>
      <c r="V336" s="161"/>
      <c r="W336" s="161"/>
      <c r="X336" s="161"/>
      <c r="Y336" s="161"/>
      <c r="Z336" s="161"/>
      <c r="AA336" s="166"/>
      <c r="AT336" s="167" t="s">
        <v>194</v>
      </c>
      <c r="AU336" s="167" t="s">
        <v>80</v>
      </c>
      <c r="AV336" s="10" t="s">
        <v>114</v>
      </c>
      <c r="AW336" s="10" t="s">
        <v>30</v>
      </c>
      <c r="AX336" s="10" t="s">
        <v>72</v>
      </c>
      <c r="AY336" s="167" t="s">
        <v>187</v>
      </c>
    </row>
    <row r="337" spans="2:65" s="9" customFormat="1" ht="16.5" customHeight="1">
      <c r="B337" s="153"/>
      <c r="C337" s="154"/>
      <c r="D337" s="154"/>
      <c r="E337" s="155" t="s">
        <v>19</v>
      </c>
      <c r="F337" s="215" t="s">
        <v>1093</v>
      </c>
      <c r="G337" s="216"/>
      <c r="H337" s="216"/>
      <c r="I337" s="216"/>
      <c r="J337" s="154"/>
      <c r="K337" s="155" t="s">
        <v>19</v>
      </c>
      <c r="L337" s="154"/>
      <c r="M337" s="154"/>
      <c r="N337" s="154"/>
      <c r="O337" s="154"/>
      <c r="P337" s="154"/>
      <c r="Q337" s="154"/>
      <c r="R337" s="156"/>
      <c r="T337" s="157"/>
      <c r="U337" s="154"/>
      <c r="V337" s="154"/>
      <c r="W337" s="154"/>
      <c r="X337" s="154"/>
      <c r="Y337" s="154"/>
      <c r="Z337" s="154"/>
      <c r="AA337" s="158"/>
      <c r="AT337" s="159" t="s">
        <v>194</v>
      </c>
      <c r="AU337" s="159" t="s">
        <v>80</v>
      </c>
      <c r="AV337" s="9" t="s">
        <v>80</v>
      </c>
      <c r="AW337" s="9" t="s">
        <v>30</v>
      </c>
      <c r="AX337" s="9" t="s">
        <v>72</v>
      </c>
      <c r="AY337" s="159" t="s">
        <v>187</v>
      </c>
    </row>
    <row r="338" spans="2:65" s="10" customFormat="1" ht="16.5" customHeight="1">
      <c r="B338" s="160"/>
      <c r="C338" s="161"/>
      <c r="D338" s="161"/>
      <c r="E338" s="162" t="s">
        <v>869</v>
      </c>
      <c r="F338" s="213" t="s">
        <v>80</v>
      </c>
      <c r="G338" s="214"/>
      <c r="H338" s="214"/>
      <c r="I338" s="214"/>
      <c r="J338" s="161"/>
      <c r="K338" s="163">
        <v>1</v>
      </c>
      <c r="L338" s="161"/>
      <c r="M338" s="161"/>
      <c r="N338" s="161"/>
      <c r="O338" s="161"/>
      <c r="P338" s="161"/>
      <c r="Q338" s="161"/>
      <c r="R338" s="164"/>
      <c r="T338" s="165"/>
      <c r="U338" s="161"/>
      <c r="V338" s="161"/>
      <c r="W338" s="161"/>
      <c r="X338" s="161"/>
      <c r="Y338" s="161"/>
      <c r="Z338" s="161"/>
      <c r="AA338" s="166"/>
      <c r="AT338" s="167" t="s">
        <v>194</v>
      </c>
      <c r="AU338" s="167" t="s">
        <v>80</v>
      </c>
      <c r="AV338" s="10" t="s">
        <v>114</v>
      </c>
      <c r="AW338" s="10" t="s">
        <v>30</v>
      </c>
      <c r="AX338" s="10" t="s">
        <v>72</v>
      </c>
      <c r="AY338" s="167" t="s">
        <v>187</v>
      </c>
    </row>
    <row r="339" spans="2:65" s="9" customFormat="1" ht="16.5" customHeight="1">
      <c r="B339" s="153"/>
      <c r="C339" s="154"/>
      <c r="D339" s="154"/>
      <c r="E339" s="155" t="s">
        <v>19</v>
      </c>
      <c r="F339" s="215" t="s">
        <v>1094</v>
      </c>
      <c r="G339" s="216"/>
      <c r="H339" s="216"/>
      <c r="I339" s="216"/>
      <c r="J339" s="154"/>
      <c r="K339" s="155" t="s">
        <v>19</v>
      </c>
      <c r="L339" s="154"/>
      <c r="M339" s="154"/>
      <c r="N339" s="154"/>
      <c r="O339" s="154"/>
      <c r="P339" s="154"/>
      <c r="Q339" s="154"/>
      <c r="R339" s="156"/>
      <c r="T339" s="157"/>
      <c r="U339" s="154"/>
      <c r="V339" s="154"/>
      <c r="W339" s="154"/>
      <c r="X339" s="154"/>
      <c r="Y339" s="154"/>
      <c r="Z339" s="154"/>
      <c r="AA339" s="158"/>
      <c r="AT339" s="159" t="s">
        <v>194</v>
      </c>
      <c r="AU339" s="159" t="s">
        <v>80</v>
      </c>
      <c r="AV339" s="9" t="s">
        <v>80</v>
      </c>
      <c r="AW339" s="9" t="s">
        <v>30</v>
      </c>
      <c r="AX339" s="9" t="s">
        <v>72</v>
      </c>
      <c r="AY339" s="159" t="s">
        <v>187</v>
      </c>
    </row>
    <row r="340" spans="2:65" s="10" customFormat="1" ht="16.5" customHeight="1">
      <c r="B340" s="160"/>
      <c r="C340" s="161"/>
      <c r="D340" s="161"/>
      <c r="E340" s="162" t="s">
        <v>939</v>
      </c>
      <c r="F340" s="213" t="s">
        <v>114</v>
      </c>
      <c r="G340" s="214"/>
      <c r="H340" s="214"/>
      <c r="I340" s="214"/>
      <c r="J340" s="161"/>
      <c r="K340" s="163">
        <v>2</v>
      </c>
      <c r="L340" s="161"/>
      <c r="M340" s="161"/>
      <c r="N340" s="161"/>
      <c r="O340" s="161"/>
      <c r="P340" s="161"/>
      <c r="Q340" s="161"/>
      <c r="R340" s="164"/>
      <c r="T340" s="165"/>
      <c r="U340" s="161"/>
      <c r="V340" s="161"/>
      <c r="W340" s="161"/>
      <c r="X340" s="161"/>
      <c r="Y340" s="161"/>
      <c r="Z340" s="161"/>
      <c r="AA340" s="166"/>
      <c r="AT340" s="167" t="s">
        <v>194</v>
      </c>
      <c r="AU340" s="167" t="s">
        <v>80</v>
      </c>
      <c r="AV340" s="10" t="s">
        <v>114</v>
      </c>
      <c r="AW340" s="10" t="s">
        <v>30</v>
      </c>
      <c r="AX340" s="10" t="s">
        <v>72</v>
      </c>
      <c r="AY340" s="167" t="s">
        <v>187</v>
      </c>
    </row>
    <row r="341" spans="2:65" s="10" customFormat="1" ht="16.5" customHeight="1">
      <c r="B341" s="160"/>
      <c r="C341" s="161"/>
      <c r="D341" s="161"/>
      <c r="E341" s="162" t="s">
        <v>1095</v>
      </c>
      <c r="F341" s="213" t="s">
        <v>1096</v>
      </c>
      <c r="G341" s="214"/>
      <c r="H341" s="214"/>
      <c r="I341" s="214"/>
      <c r="J341" s="161"/>
      <c r="K341" s="163">
        <v>4</v>
      </c>
      <c r="L341" s="161"/>
      <c r="M341" s="161"/>
      <c r="N341" s="161"/>
      <c r="O341" s="161"/>
      <c r="P341" s="161"/>
      <c r="Q341" s="161"/>
      <c r="R341" s="164"/>
      <c r="T341" s="165"/>
      <c r="U341" s="161"/>
      <c r="V341" s="161"/>
      <c r="W341" s="161"/>
      <c r="X341" s="161"/>
      <c r="Y341" s="161"/>
      <c r="Z341" s="161"/>
      <c r="AA341" s="166"/>
      <c r="AT341" s="167" t="s">
        <v>194</v>
      </c>
      <c r="AU341" s="167" t="s">
        <v>80</v>
      </c>
      <c r="AV341" s="10" t="s">
        <v>114</v>
      </c>
      <c r="AW341" s="10" t="s">
        <v>30</v>
      </c>
      <c r="AX341" s="10" t="s">
        <v>80</v>
      </c>
      <c r="AY341" s="167" t="s">
        <v>187</v>
      </c>
    </row>
    <row r="342" spans="2:65" s="1" customFormat="1" ht="38.25" customHeight="1">
      <c r="B342" s="32"/>
      <c r="C342" s="145" t="s">
        <v>501</v>
      </c>
      <c r="D342" s="145" t="s">
        <v>188</v>
      </c>
      <c r="E342" s="146" t="s">
        <v>798</v>
      </c>
      <c r="F342" s="217" t="s">
        <v>799</v>
      </c>
      <c r="G342" s="217"/>
      <c r="H342" s="217"/>
      <c r="I342" s="217"/>
      <c r="J342" s="147" t="s">
        <v>191</v>
      </c>
      <c r="K342" s="148">
        <v>4</v>
      </c>
      <c r="L342" s="218">
        <v>0</v>
      </c>
      <c r="M342" s="218"/>
      <c r="N342" s="218">
        <f>ROUND(L342*K342,2)</f>
        <v>0</v>
      </c>
      <c r="O342" s="218"/>
      <c r="P342" s="218"/>
      <c r="Q342" s="218"/>
      <c r="R342" s="34"/>
      <c r="T342" s="149" t="s">
        <v>19</v>
      </c>
      <c r="U342" s="41" t="s">
        <v>37</v>
      </c>
      <c r="V342" s="150">
        <v>0</v>
      </c>
      <c r="W342" s="150">
        <f>V342*K342</f>
        <v>0</v>
      </c>
      <c r="X342" s="150">
        <v>0</v>
      </c>
      <c r="Y342" s="150">
        <f>X342*K342</f>
        <v>0</v>
      </c>
      <c r="Z342" s="150">
        <v>0</v>
      </c>
      <c r="AA342" s="151">
        <f>Z342*K342</f>
        <v>0</v>
      </c>
      <c r="AR342" s="19" t="s">
        <v>186</v>
      </c>
      <c r="AT342" s="19" t="s">
        <v>188</v>
      </c>
      <c r="AU342" s="19" t="s">
        <v>80</v>
      </c>
      <c r="AY342" s="19" t="s">
        <v>187</v>
      </c>
      <c r="BE342" s="152">
        <f>IF(U342="základní",N342,0)</f>
        <v>0</v>
      </c>
      <c r="BF342" s="152">
        <f>IF(U342="snížená",N342,0)</f>
        <v>0</v>
      </c>
      <c r="BG342" s="152">
        <f>IF(U342="zákl. přenesená",N342,0)</f>
        <v>0</v>
      </c>
      <c r="BH342" s="152">
        <f>IF(U342="sníž. přenesená",N342,0)</f>
        <v>0</v>
      </c>
      <c r="BI342" s="152">
        <f>IF(U342="nulová",N342,0)</f>
        <v>0</v>
      </c>
      <c r="BJ342" s="19" t="s">
        <v>80</v>
      </c>
      <c r="BK342" s="152">
        <f>ROUND(L342*K342,2)</f>
        <v>0</v>
      </c>
      <c r="BL342" s="19" t="s">
        <v>186</v>
      </c>
      <c r="BM342" s="19" t="s">
        <v>1097</v>
      </c>
    </row>
    <row r="343" spans="2:65" s="9" customFormat="1" ht="16.5" customHeight="1">
      <c r="B343" s="153"/>
      <c r="C343" s="154"/>
      <c r="D343" s="154"/>
      <c r="E343" s="155" t="s">
        <v>19</v>
      </c>
      <c r="F343" s="219" t="s">
        <v>801</v>
      </c>
      <c r="G343" s="220"/>
      <c r="H343" s="220"/>
      <c r="I343" s="220"/>
      <c r="J343" s="154"/>
      <c r="K343" s="155" t="s">
        <v>19</v>
      </c>
      <c r="L343" s="154"/>
      <c r="M343" s="154"/>
      <c r="N343" s="154"/>
      <c r="O343" s="154"/>
      <c r="P343" s="154"/>
      <c r="Q343" s="154"/>
      <c r="R343" s="156"/>
      <c r="T343" s="157"/>
      <c r="U343" s="154"/>
      <c r="V343" s="154"/>
      <c r="W343" s="154"/>
      <c r="X343" s="154"/>
      <c r="Y343" s="154"/>
      <c r="Z343" s="154"/>
      <c r="AA343" s="158"/>
      <c r="AT343" s="159" t="s">
        <v>194</v>
      </c>
      <c r="AU343" s="159" t="s">
        <v>80</v>
      </c>
      <c r="AV343" s="9" t="s">
        <v>80</v>
      </c>
      <c r="AW343" s="9" t="s">
        <v>30</v>
      </c>
      <c r="AX343" s="9" t="s">
        <v>72</v>
      </c>
      <c r="AY343" s="159" t="s">
        <v>187</v>
      </c>
    </row>
    <row r="344" spans="2:65" s="9" customFormat="1" ht="16.5" customHeight="1">
      <c r="B344" s="153"/>
      <c r="C344" s="154"/>
      <c r="D344" s="154"/>
      <c r="E344" s="155" t="s">
        <v>19</v>
      </c>
      <c r="F344" s="215" t="s">
        <v>759</v>
      </c>
      <c r="G344" s="216"/>
      <c r="H344" s="216"/>
      <c r="I344" s="216"/>
      <c r="J344" s="154"/>
      <c r="K344" s="155" t="s">
        <v>19</v>
      </c>
      <c r="L344" s="154"/>
      <c r="M344" s="154"/>
      <c r="N344" s="154"/>
      <c r="O344" s="154"/>
      <c r="P344" s="154"/>
      <c r="Q344" s="154"/>
      <c r="R344" s="156"/>
      <c r="T344" s="157"/>
      <c r="U344" s="154"/>
      <c r="V344" s="154"/>
      <c r="W344" s="154"/>
      <c r="X344" s="154"/>
      <c r="Y344" s="154"/>
      <c r="Z344" s="154"/>
      <c r="AA344" s="158"/>
      <c r="AT344" s="159" t="s">
        <v>194</v>
      </c>
      <c r="AU344" s="159" t="s">
        <v>80</v>
      </c>
      <c r="AV344" s="9" t="s">
        <v>80</v>
      </c>
      <c r="AW344" s="9" t="s">
        <v>30</v>
      </c>
      <c r="AX344" s="9" t="s">
        <v>72</v>
      </c>
      <c r="AY344" s="159" t="s">
        <v>187</v>
      </c>
    </row>
    <row r="345" spans="2:65" s="9" customFormat="1" ht="16.5" customHeight="1">
      <c r="B345" s="153"/>
      <c r="C345" s="154"/>
      <c r="D345" s="154"/>
      <c r="E345" s="155" t="s">
        <v>19</v>
      </c>
      <c r="F345" s="215" t="s">
        <v>1092</v>
      </c>
      <c r="G345" s="216"/>
      <c r="H345" s="216"/>
      <c r="I345" s="216"/>
      <c r="J345" s="154"/>
      <c r="K345" s="155" t="s">
        <v>19</v>
      </c>
      <c r="L345" s="154"/>
      <c r="M345" s="154"/>
      <c r="N345" s="154"/>
      <c r="O345" s="154"/>
      <c r="P345" s="154"/>
      <c r="Q345" s="154"/>
      <c r="R345" s="156"/>
      <c r="T345" s="157"/>
      <c r="U345" s="154"/>
      <c r="V345" s="154"/>
      <c r="W345" s="154"/>
      <c r="X345" s="154"/>
      <c r="Y345" s="154"/>
      <c r="Z345" s="154"/>
      <c r="AA345" s="158"/>
      <c r="AT345" s="159" t="s">
        <v>194</v>
      </c>
      <c r="AU345" s="159" t="s">
        <v>80</v>
      </c>
      <c r="AV345" s="9" t="s">
        <v>80</v>
      </c>
      <c r="AW345" s="9" t="s">
        <v>30</v>
      </c>
      <c r="AX345" s="9" t="s">
        <v>72</v>
      </c>
      <c r="AY345" s="159" t="s">
        <v>187</v>
      </c>
    </row>
    <row r="346" spans="2:65" s="10" customFormat="1" ht="16.5" customHeight="1">
      <c r="B346" s="160"/>
      <c r="C346" s="161"/>
      <c r="D346" s="161"/>
      <c r="E346" s="162" t="s">
        <v>516</v>
      </c>
      <c r="F346" s="213" t="s">
        <v>80</v>
      </c>
      <c r="G346" s="214"/>
      <c r="H346" s="214"/>
      <c r="I346" s="214"/>
      <c r="J346" s="161"/>
      <c r="K346" s="163">
        <v>1</v>
      </c>
      <c r="L346" s="161"/>
      <c r="M346" s="161"/>
      <c r="N346" s="161"/>
      <c r="O346" s="161"/>
      <c r="P346" s="161"/>
      <c r="Q346" s="161"/>
      <c r="R346" s="164"/>
      <c r="T346" s="165"/>
      <c r="U346" s="161"/>
      <c r="V346" s="161"/>
      <c r="W346" s="161"/>
      <c r="X346" s="161"/>
      <c r="Y346" s="161"/>
      <c r="Z346" s="161"/>
      <c r="AA346" s="166"/>
      <c r="AT346" s="167" t="s">
        <v>194</v>
      </c>
      <c r="AU346" s="167" t="s">
        <v>80</v>
      </c>
      <c r="AV346" s="10" t="s">
        <v>114</v>
      </c>
      <c r="AW346" s="10" t="s">
        <v>30</v>
      </c>
      <c r="AX346" s="10" t="s">
        <v>72</v>
      </c>
      <c r="AY346" s="167" t="s">
        <v>187</v>
      </c>
    </row>
    <row r="347" spans="2:65" s="9" customFormat="1" ht="16.5" customHeight="1">
      <c r="B347" s="153"/>
      <c r="C347" s="154"/>
      <c r="D347" s="154"/>
      <c r="E347" s="155" t="s">
        <v>19</v>
      </c>
      <c r="F347" s="215" t="s">
        <v>1093</v>
      </c>
      <c r="G347" s="216"/>
      <c r="H347" s="216"/>
      <c r="I347" s="216"/>
      <c r="J347" s="154"/>
      <c r="K347" s="155" t="s">
        <v>19</v>
      </c>
      <c r="L347" s="154"/>
      <c r="M347" s="154"/>
      <c r="N347" s="154"/>
      <c r="O347" s="154"/>
      <c r="P347" s="154"/>
      <c r="Q347" s="154"/>
      <c r="R347" s="156"/>
      <c r="T347" s="157"/>
      <c r="U347" s="154"/>
      <c r="V347" s="154"/>
      <c r="W347" s="154"/>
      <c r="X347" s="154"/>
      <c r="Y347" s="154"/>
      <c r="Z347" s="154"/>
      <c r="AA347" s="158"/>
      <c r="AT347" s="159" t="s">
        <v>194</v>
      </c>
      <c r="AU347" s="159" t="s">
        <v>80</v>
      </c>
      <c r="AV347" s="9" t="s">
        <v>80</v>
      </c>
      <c r="AW347" s="9" t="s">
        <v>30</v>
      </c>
      <c r="AX347" s="9" t="s">
        <v>72</v>
      </c>
      <c r="AY347" s="159" t="s">
        <v>187</v>
      </c>
    </row>
    <row r="348" spans="2:65" s="10" customFormat="1" ht="16.5" customHeight="1">
      <c r="B348" s="160"/>
      <c r="C348" s="161"/>
      <c r="D348" s="161"/>
      <c r="E348" s="162" t="s">
        <v>517</v>
      </c>
      <c r="F348" s="213" t="s">
        <v>80</v>
      </c>
      <c r="G348" s="214"/>
      <c r="H348" s="214"/>
      <c r="I348" s="214"/>
      <c r="J348" s="161"/>
      <c r="K348" s="163">
        <v>1</v>
      </c>
      <c r="L348" s="161"/>
      <c r="M348" s="161"/>
      <c r="N348" s="161"/>
      <c r="O348" s="161"/>
      <c r="P348" s="161"/>
      <c r="Q348" s="161"/>
      <c r="R348" s="164"/>
      <c r="T348" s="165"/>
      <c r="U348" s="161"/>
      <c r="V348" s="161"/>
      <c r="W348" s="161"/>
      <c r="X348" s="161"/>
      <c r="Y348" s="161"/>
      <c r="Z348" s="161"/>
      <c r="AA348" s="166"/>
      <c r="AT348" s="167" t="s">
        <v>194</v>
      </c>
      <c r="AU348" s="167" t="s">
        <v>80</v>
      </c>
      <c r="AV348" s="10" t="s">
        <v>114</v>
      </c>
      <c r="AW348" s="10" t="s">
        <v>30</v>
      </c>
      <c r="AX348" s="10" t="s">
        <v>72</v>
      </c>
      <c r="AY348" s="167" t="s">
        <v>187</v>
      </c>
    </row>
    <row r="349" spans="2:65" s="9" customFormat="1" ht="16.5" customHeight="1">
      <c r="B349" s="153"/>
      <c r="C349" s="154"/>
      <c r="D349" s="154"/>
      <c r="E349" s="155" t="s">
        <v>19</v>
      </c>
      <c r="F349" s="215" t="s">
        <v>1094</v>
      </c>
      <c r="G349" s="216"/>
      <c r="H349" s="216"/>
      <c r="I349" s="216"/>
      <c r="J349" s="154"/>
      <c r="K349" s="155" t="s">
        <v>19</v>
      </c>
      <c r="L349" s="154"/>
      <c r="M349" s="154"/>
      <c r="N349" s="154"/>
      <c r="O349" s="154"/>
      <c r="P349" s="154"/>
      <c r="Q349" s="154"/>
      <c r="R349" s="156"/>
      <c r="T349" s="157"/>
      <c r="U349" s="154"/>
      <c r="V349" s="154"/>
      <c r="W349" s="154"/>
      <c r="X349" s="154"/>
      <c r="Y349" s="154"/>
      <c r="Z349" s="154"/>
      <c r="AA349" s="158"/>
      <c r="AT349" s="159" t="s">
        <v>194</v>
      </c>
      <c r="AU349" s="159" t="s">
        <v>80</v>
      </c>
      <c r="AV349" s="9" t="s">
        <v>80</v>
      </c>
      <c r="AW349" s="9" t="s">
        <v>30</v>
      </c>
      <c r="AX349" s="9" t="s">
        <v>72</v>
      </c>
      <c r="AY349" s="159" t="s">
        <v>187</v>
      </c>
    </row>
    <row r="350" spans="2:65" s="10" customFormat="1" ht="16.5" customHeight="1">
      <c r="B350" s="160"/>
      <c r="C350" s="161"/>
      <c r="D350" s="161"/>
      <c r="E350" s="162" t="s">
        <v>937</v>
      </c>
      <c r="F350" s="213" t="s">
        <v>114</v>
      </c>
      <c r="G350" s="214"/>
      <c r="H350" s="214"/>
      <c r="I350" s="214"/>
      <c r="J350" s="161"/>
      <c r="K350" s="163">
        <v>2</v>
      </c>
      <c r="L350" s="161"/>
      <c r="M350" s="161"/>
      <c r="N350" s="161"/>
      <c r="O350" s="161"/>
      <c r="P350" s="161"/>
      <c r="Q350" s="161"/>
      <c r="R350" s="164"/>
      <c r="T350" s="165"/>
      <c r="U350" s="161"/>
      <c r="V350" s="161"/>
      <c r="W350" s="161"/>
      <c r="X350" s="161"/>
      <c r="Y350" s="161"/>
      <c r="Z350" s="161"/>
      <c r="AA350" s="166"/>
      <c r="AT350" s="167" t="s">
        <v>194</v>
      </c>
      <c r="AU350" s="167" t="s">
        <v>80</v>
      </c>
      <c r="AV350" s="10" t="s">
        <v>114</v>
      </c>
      <c r="AW350" s="10" t="s">
        <v>30</v>
      </c>
      <c r="AX350" s="10" t="s">
        <v>72</v>
      </c>
      <c r="AY350" s="167" t="s">
        <v>187</v>
      </c>
    </row>
    <row r="351" spans="2:65" s="10" customFormat="1" ht="16.5" customHeight="1">
      <c r="B351" s="160"/>
      <c r="C351" s="161"/>
      <c r="D351" s="161"/>
      <c r="E351" s="162" t="s">
        <v>1098</v>
      </c>
      <c r="F351" s="213" t="s">
        <v>1099</v>
      </c>
      <c r="G351" s="214"/>
      <c r="H351" s="214"/>
      <c r="I351" s="214"/>
      <c r="J351" s="161"/>
      <c r="K351" s="163">
        <v>4</v>
      </c>
      <c r="L351" s="161"/>
      <c r="M351" s="161"/>
      <c r="N351" s="161"/>
      <c r="O351" s="161"/>
      <c r="P351" s="161"/>
      <c r="Q351" s="161"/>
      <c r="R351" s="164"/>
      <c r="T351" s="165"/>
      <c r="U351" s="161"/>
      <c r="V351" s="161"/>
      <c r="W351" s="161"/>
      <c r="X351" s="161"/>
      <c r="Y351" s="161"/>
      <c r="Z351" s="161"/>
      <c r="AA351" s="166"/>
      <c r="AT351" s="167" t="s">
        <v>194</v>
      </c>
      <c r="AU351" s="167" t="s">
        <v>80</v>
      </c>
      <c r="AV351" s="10" t="s">
        <v>114</v>
      </c>
      <c r="AW351" s="10" t="s">
        <v>30</v>
      </c>
      <c r="AX351" s="10" t="s">
        <v>80</v>
      </c>
      <c r="AY351" s="167" t="s">
        <v>187</v>
      </c>
    </row>
    <row r="352" spans="2:65" s="1" customFormat="1" ht="25.5" customHeight="1">
      <c r="B352" s="32"/>
      <c r="C352" s="145" t="s">
        <v>510</v>
      </c>
      <c r="D352" s="145" t="s">
        <v>188</v>
      </c>
      <c r="E352" s="146" t="s">
        <v>1100</v>
      </c>
      <c r="F352" s="217" t="s">
        <v>1101</v>
      </c>
      <c r="G352" s="217"/>
      <c r="H352" s="217"/>
      <c r="I352" s="217"/>
      <c r="J352" s="147" t="s">
        <v>255</v>
      </c>
      <c r="K352" s="148">
        <v>322.5</v>
      </c>
      <c r="L352" s="218">
        <v>0</v>
      </c>
      <c r="M352" s="218"/>
      <c r="N352" s="218">
        <f>ROUND(L352*K352,2)</f>
        <v>0</v>
      </c>
      <c r="O352" s="218"/>
      <c r="P352" s="218"/>
      <c r="Q352" s="218"/>
      <c r="R352" s="34"/>
      <c r="T352" s="149" t="s">
        <v>19</v>
      </c>
      <c r="U352" s="41" t="s">
        <v>37</v>
      </c>
      <c r="V352" s="150">
        <v>0</v>
      </c>
      <c r="W352" s="150">
        <f>V352*K352</f>
        <v>0</v>
      </c>
      <c r="X352" s="150">
        <v>0</v>
      </c>
      <c r="Y352" s="150">
        <f>X352*K352</f>
        <v>0</v>
      </c>
      <c r="Z352" s="150">
        <v>0</v>
      </c>
      <c r="AA352" s="151">
        <f>Z352*K352</f>
        <v>0</v>
      </c>
      <c r="AR352" s="19" t="s">
        <v>186</v>
      </c>
      <c r="AT352" s="19" t="s">
        <v>188</v>
      </c>
      <c r="AU352" s="19" t="s">
        <v>80</v>
      </c>
      <c r="AY352" s="19" t="s">
        <v>187</v>
      </c>
      <c r="BE352" s="152">
        <f>IF(U352="základní",N352,0)</f>
        <v>0</v>
      </c>
      <c r="BF352" s="152">
        <f>IF(U352="snížená",N352,0)</f>
        <v>0</v>
      </c>
      <c r="BG352" s="152">
        <f>IF(U352="zákl. přenesená",N352,0)</f>
        <v>0</v>
      </c>
      <c r="BH352" s="152">
        <f>IF(U352="sníž. přenesená",N352,0)</f>
        <v>0</v>
      </c>
      <c r="BI352" s="152">
        <f>IF(U352="nulová",N352,0)</f>
        <v>0</v>
      </c>
      <c r="BJ352" s="19" t="s">
        <v>80</v>
      </c>
      <c r="BK352" s="152">
        <f>ROUND(L352*K352,2)</f>
        <v>0</v>
      </c>
      <c r="BL352" s="19" t="s">
        <v>186</v>
      </c>
      <c r="BM352" s="19" t="s">
        <v>1102</v>
      </c>
    </row>
    <row r="353" spans="2:65" s="9" customFormat="1" ht="16.5" customHeight="1">
      <c r="B353" s="153"/>
      <c r="C353" s="154"/>
      <c r="D353" s="154"/>
      <c r="E353" s="155" t="s">
        <v>19</v>
      </c>
      <c r="F353" s="219" t="s">
        <v>1103</v>
      </c>
      <c r="G353" s="220"/>
      <c r="H353" s="220"/>
      <c r="I353" s="220"/>
      <c r="J353" s="154"/>
      <c r="K353" s="155" t="s">
        <v>19</v>
      </c>
      <c r="L353" s="154"/>
      <c r="M353" s="154"/>
      <c r="N353" s="154"/>
      <c r="O353" s="154"/>
      <c r="P353" s="154"/>
      <c r="Q353" s="154"/>
      <c r="R353" s="156"/>
      <c r="T353" s="157"/>
      <c r="U353" s="154"/>
      <c r="V353" s="154"/>
      <c r="W353" s="154"/>
      <c r="X353" s="154"/>
      <c r="Y353" s="154"/>
      <c r="Z353" s="154"/>
      <c r="AA353" s="158"/>
      <c r="AT353" s="159" t="s">
        <v>194</v>
      </c>
      <c r="AU353" s="159" t="s">
        <v>80</v>
      </c>
      <c r="AV353" s="9" t="s">
        <v>80</v>
      </c>
      <c r="AW353" s="9" t="s">
        <v>30</v>
      </c>
      <c r="AX353" s="9" t="s">
        <v>72</v>
      </c>
      <c r="AY353" s="159" t="s">
        <v>187</v>
      </c>
    </row>
    <row r="354" spans="2:65" s="9" customFormat="1" ht="16.5" customHeight="1">
      <c r="B354" s="153"/>
      <c r="C354" s="154"/>
      <c r="D354" s="154"/>
      <c r="E354" s="155" t="s">
        <v>19</v>
      </c>
      <c r="F354" s="215" t="s">
        <v>1066</v>
      </c>
      <c r="G354" s="216"/>
      <c r="H354" s="216"/>
      <c r="I354" s="216"/>
      <c r="J354" s="154"/>
      <c r="K354" s="155" t="s">
        <v>19</v>
      </c>
      <c r="L354" s="154"/>
      <c r="M354" s="154"/>
      <c r="N354" s="154"/>
      <c r="O354" s="154"/>
      <c r="P354" s="154"/>
      <c r="Q354" s="154"/>
      <c r="R354" s="156"/>
      <c r="T354" s="157"/>
      <c r="U354" s="154"/>
      <c r="V354" s="154"/>
      <c r="W354" s="154"/>
      <c r="X354" s="154"/>
      <c r="Y354" s="154"/>
      <c r="Z354" s="154"/>
      <c r="AA354" s="158"/>
      <c r="AT354" s="159" t="s">
        <v>194</v>
      </c>
      <c r="AU354" s="159" t="s">
        <v>80</v>
      </c>
      <c r="AV354" s="9" t="s">
        <v>80</v>
      </c>
      <c r="AW354" s="9" t="s">
        <v>30</v>
      </c>
      <c r="AX354" s="9" t="s">
        <v>72</v>
      </c>
      <c r="AY354" s="159" t="s">
        <v>187</v>
      </c>
    </row>
    <row r="355" spans="2:65" s="9" customFormat="1" ht="16.5" customHeight="1">
      <c r="B355" s="153"/>
      <c r="C355" s="154"/>
      <c r="D355" s="154"/>
      <c r="E355" s="155" t="s">
        <v>19</v>
      </c>
      <c r="F355" s="215" t="s">
        <v>866</v>
      </c>
      <c r="G355" s="216"/>
      <c r="H355" s="216"/>
      <c r="I355" s="216"/>
      <c r="J355" s="154"/>
      <c r="K355" s="155" t="s">
        <v>19</v>
      </c>
      <c r="L355" s="154"/>
      <c r="M355" s="154"/>
      <c r="N355" s="154"/>
      <c r="O355" s="154"/>
      <c r="P355" s="154"/>
      <c r="Q355" s="154"/>
      <c r="R355" s="156"/>
      <c r="T355" s="157"/>
      <c r="U355" s="154"/>
      <c r="V355" s="154"/>
      <c r="W355" s="154"/>
      <c r="X355" s="154"/>
      <c r="Y355" s="154"/>
      <c r="Z355" s="154"/>
      <c r="AA355" s="158"/>
      <c r="AT355" s="159" t="s">
        <v>194</v>
      </c>
      <c r="AU355" s="159" t="s">
        <v>80</v>
      </c>
      <c r="AV355" s="9" t="s">
        <v>80</v>
      </c>
      <c r="AW355" s="9" t="s">
        <v>30</v>
      </c>
      <c r="AX355" s="9" t="s">
        <v>72</v>
      </c>
      <c r="AY355" s="159" t="s">
        <v>187</v>
      </c>
    </row>
    <row r="356" spans="2:65" s="10" customFormat="1" ht="16.5" customHeight="1">
      <c r="B356" s="160"/>
      <c r="C356" s="161"/>
      <c r="D356" s="161"/>
      <c r="E356" s="162" t="s">
        <v>481</v>
      </c>
      <c r="F356" s="213" t="s">
        <v>1104</v>
      </c>
      <c r="G356" s="214"/>
      <c r="H356" s="214"/>
      <c r="I356" s="214"/>
      <c r="J356" s="161"/>
      <c r="K356" s="163">
        <v>232.1</v>
      </c>
      <c r="L356" s="161"/>
      <c r="M356" s="161"/>
      <c r="N356" s="161"/>
      <c r="O356" s="161"/>
      <c r="P356" s="161"/>
      <c r="Q356" s="161"/>
      <c r="R356" s="164"/>
      <c r="T356" s="165"/>
      <c r="U356" s="161"/>
      <c r="V356" s="161"/>
      <c r="W356" s="161"/>
      <c r="X356" s="161"/>
      <c r="Y356" s="161"/>
      <c r="Z356" s="161"/>
      <c r="AA356" s="166"/>
      <c r="AT356" s="167" t="s">
        <v>194</v>
      </c>
      <c r="AU356" s="167" t="s">
        <v>80</v>
      </c>
      <c r="AV356" s="10" t="s">
        <v>114</v>
      </c>
      <c r="AW356" s="10" t="s">
        <v>30</v>
      </c>
      <c r="AX356" s="10" t="s">
        <v>72</v>
      </c>
      <c r="AY356" s="167" t="s">
        <v>187</v>
      </c>
    </row>
    <row r="357" spans="2:65" s="10" customFormat="1" ht="16.5" customHeight="1">
      <c r="B357" s="160"/>
      <c r="C357" s="161"/>
      <c r="D357" s="161"/>
      <c r="E357" s="162" t="s">
        <v>159</v>
      </c>
      <c r="F357" s="213" t="s">
        <v>1105</v>
      </c>
      <c r="G357" s="214"/>
      <c r="H357" s="214"/>
      <c r="I357" s="214"/>
      <c r="J357" s="161"/>
      <c r="K357" s="163">
        <v>62.4</v>
      </c>
      <c r="L357" s="161"/>
      <c r="M357" s="161"/>
      <c r="N357" s="161"/>
      <c r="O357" s="161"/>
      <c r="P357" s="161"/>
      <c r="Q357" s="161"/>
      <c r="R357" s="164"/>
      <c r="T357" s="165"/>
      <c r="U357" s="161"/>
      <c r="V357" s="161"/>
      <c r="W357" s="161"/>
      <c r="X357" s="161"/>
      <c r="Y357" s="161"/>
      <c r="Z357" s="161"/>
      <c r="AA357" s="166"/>
      <c r="AT357" s="167" t="s">
        <v>194</v>
      </c>
      <c r="AU357" s="167" t="s">
        <v>80</v>
      </c>
      <c r="AV357" s="10" t="s">
        <v>114</v>
      </c>
      <c r="AW357" s="10" t="s">
        <v>30</v>
      </c>
      <c r="AX357" s="10" t="s">
        <v>72</v>
      </c>
      <c r="AY357" s="167" t="s">
        <v>187</v>
      </c>
    </row>
    <row r="358" spans="2:65" s="10" customFormat="1" ht="16.5" customHeight="1">
      <c r="B358" s="160"/>
      <c r="C358" s="161"/>
      <c r="D358" s="161"/>
      <c r="E358" s="162" t="s">
        <v>484</v>
      </c>
      <c r="F358" s="213" t="s">
        <v>1106</v>
      </c>
      <c r="G358" s="214"/>
      <c r="H358" s="214"/>
      <c r="I358" s="214"/>
      <c r="J358" s="161"/>
      <c r="K358" s="163">
        <v>6</v>
      </c>
      <c r="L358" s="161"/>
      <c r="M358" s="161"/>
      <c r="N358" s="161"/>
      <c r="O358" s="161"/>
      <c r="P358" s="161"/>
      <c r="Q358" s="161"/>
      <c r="R358" s="164"/>
      <c r="T358" s="165"/>
      <c r="U358" s="161"/>
      <c r="V358" s="161"/>
      <c r="W358" s="161"/>
      <c r="X358" s="161"/>
      <c r="Y358" s="161"/>
      <c r="Z358" s="161"/>
      <c r="AA358" s="166"/>
      <c r="AT358" s="167" t="s">
        <v>194</v>
      </c>
      <c r="AU358" s="167" t="s">
        <v>80</v>
      </c>
      <c r="AV358" s="10" t="s">
        <v>114</v>
      </c>
      <c r="AW358" s="10" t="s">
        <v>30</v>
      </c>
      <c r="AX358" s="10" t="s">
        <v>72</v>
      </c>
      <c r="AY358" s="167" t="s">
        <v>187</v>
      </c>
    </row>
    <row r="359" spans="2:65" s="10" customFormat="1" ht="16.5" customHeight="1">
      <c r="B359" s="160"/>
      <c r="C359" s="161"/>
      <c r="D359" s="161"/>
      <c r="E359" s="162" t="s">
        <v>538</v>
      </c>
      <c r="F359" s="213" t="s">
        <v>457</v>
      </c>
      <c r="G359" s="214"/>
      <c r="H359" s="214"/>
      <c r="I359" s="214"/>
      <c r="J359" s="161"/>
      <c r="K359" s="163">
        <v>22</v>
      </c>
      <c r="L359" s="161"/>
      <c r="M359" s="161"/>
      <c r="N359" s="161"/>
      <c r="O359" s="161"/>
      <c r="P359" s="161"/>
      <c r="Q359" s="161"/>
      <c r="R359" s="164"/>
      <c r="T359" s="165"/>
      <c r="U359" s="161"/>
      <c r="V359" s="161"/>
      <c r="W359" s="161"/>
      <c r="X359" s="161"/>
      <c r="Y359" s="161"/>
      <c r="Z359" s="161"/>
      <c r="AA359" s="166"/>
      <c r="AT359" s="167" t="s">
        <v>194</v>
      </c>
      <c r="AU359" s="167" t="s">
        <v>80</v>
      </c>
      <c r="AV359" s="10" t="s">
        <v>114</v>
      </c>
      <c r="AW359" s="10" t="s">
        <v>30</v>
      </c>
      <c r="AX359" s="10" t="s">
        <v>72</v>
      </c>
      <c r="AY359" s="167" t="s">
        <v>187</v>
      </c>
    </row>
    <row r="360" spans="2:65" s="10" customFormat="1" ht="16.5" customHeight="1">
      <c r="B360" s="160"/>
      <c r="C360" s="161"/>
      <c r="D360" s="161"/>
      <c r="E360" s="162" t="s">
        <v>540</v>
      </c>
      <c r="F360" s="213" t="s">
        <v>1107</v>
      </c>
      <c r="G360" s="214"/>
      <c r="H360" s="214"/>
      <c r="I360" s="214"/>
      <c r="J360" s="161"/>
      <c r="K360" s="163">
        <v>322.5</v>
      </c>
      <c r="L360" s="161"/>
      <c r="M360" s="161"/>
      <c r="N360" s="161"/>
      <c r="O360" s="161"/>
      <c r="P360" s="161"/>
      <c r="Q360" s="161"/>
      <c r="R360" s="164"/>
      <c r="T360" s="165"/>
      <c r="U360" s="161"/>
      <c r="V360" s="161"/>
      <c r="W360" s="161"/>
      <c r="X360" s="161"/>
      <c r="Y360" s="161"/>
      <c r="Z360" s="161"/>
      <c r="AA360" s="166"/>
      <c r="AT360" s="167" t="s">
        <v>194</v>
      </c>
      <c r="AU360" s="167" t="s">
        <v>80</v>
      </c>
      <c r="AV360" s="10" t="s">
        <v>114</v>
      </c>
      <c r="AW360" s="10" t="s">
        <v>30</v>
      </c>
      <c r="AX360" s="10" t="s">
        <v>80</v>
      </c>
      <c r="AY360" s="167" t="s">
        <v>187</v>
      </c>
    </row>
    <row r="361" spans="2:65" s="1" customFormat="1" ht="16.5" customHeight="1">
      <c r="B361" s="32"/>
      <c r="C361" s="145" t="s">
        <v>810</v>
      </c>
      <c r="D361" s="145" t="s">
        <v>188</v>
      </c>
      <c r="E361" s="146" t="s">
        <v>1108</v>
      </c>
      <c r="F361" s="217" t="s">
        <v>1109</v>
      </c>
      <c r="G361" s="217"/>
      <c r="H361" s="217"/>
      <c r="I361" s="217"/>
      <c r="J361" s="147" t="s">
        <v>255</v>
      </c>
      <c r="K361" s="148">
        <v>81.400000000000006</v>
      </c>
      <c r="L361" s="218">
        <v>0</v>
      </c>
      <c r="M361" s="218"/>
      <c r="N361" s="218">
        <f>ROUND(L361*K361,2)</f>
        <v>0</v>
      </c>
      <c r="O361" s="218"/>
      <c r="P361" s="218"/>
      <c r="Q361" s="218"/>
      <c r="R361" s="34"/>
      <c r="T361" s="149" t="s">
        <v>19</v>
      </c>
      <c r="U361" s="41" t="s">
        <v>37</v>
      </c>
      <c r="V361" s="150">
        <v>0</v>
      </c>
      <c r="W361" s="150">
        <f>V361*K361</f>
        <v>0</v>
      </c>
      <c r="X361" s="150">
        <v>0</v>
      </c>
      <c r="Y361" s="150">
        <f>X361*K361</f>
        <v>0</v>
      </c>
      <c r="Z361" s="150">
        <v>0</v>
      </c>
      <c r="AA361" s="151">
        <f>Z361*K361</f>
        <v>0</v>
      </c>
      <c r="AR361" s="19" t="s">
        <v>186</v>
      </c>
      <c r="AT361" s="19" t="s">
        <v>188</v>
      </c>
      <c r="AU361" s="19" t="s">
        <v>80</v>
      </c>
      <c r="AY361" s="19" t="s">
        <v>187</v>
      </c>
      <c r="BE361" s="152">
        <f>IF(U361="základní",N361,0)</f>
        <v>0</v>
      </c>
      <c r="BF361" s="152">
        <f>IF(U361="snížená",N361,0)</f>
        <v>0</v>
      </c>
      <c r="BG361" s="152">
        <f>IF(U361="zákl. přenesená",N361,0)</f>
        <v>0</v>
      </c>
      <c r="BH361" s="152">
        <f>IF(U361="sníž. přenesená",N361,0)</f>
        <v>0</v>
      </c>
      <c r="BI361" s="152">
        <f>IF(U361="nulová",N361,0)</f>
        <v>0</v>
      </c>
      <c r="BJ361" s="19" t="s">
        <v>80</v>
      </c>
      <c r="BK361" s="152">
        <f>ROUND(L361*K361,2)</f>
        <v>0</v>
      </c>
      <c r="BL361" s="19" t="s">
        <v>186</v>
      </c>
      <c r="BM361" s="19" t="s">
        <v>1110</v>
      </c>
    </row>
    <row r="362" spans="2:65" s="9" customFormat="1" ht="16.5" customHeight="1">
      <c r="B362" s="153"/>
      <c r="C362" s="154"/>
      <c r="D362" s="154"/>
      <c r="E362" s="155" t="s">
        <v>19</v>
      </c>
      <c r="F362" s="219" t="s">
        <v>1111</v>
      </c>
      <c r="G362" s="220"/>
      <c r="H362" s="220"/>
      <c r="I362" s="220"/>
      <c r="J362" s="154"/>
      <c r="K362" s="155" t="s">
        <v>19</v>
      </c>
      <c r="L362" s="154"/>
      <c r="M362" s="154"/>
      <c r="N362" s="154"/>
      <c r="O362" s="154"/>
      <c r="P362" s="154"/>
      <c r="Q362" s="154"/>
      <c r="R362" s="156"/>
      <c r="T362" s="157"/>
      <c r="U362" s="154"/>
      <c r="V362" s="154"/>
      <c r="W362" s="154"/>
      <c r="X362" s="154"/>
      <c r="Y362" s="154"/>
      <c r="Z362" s="154"/>
      <c r="AA362" s="158"/>
      <c r="AT362" s="159" t="s">
        <v>194</v>
      </c>
      <c r="AU362" s="159" t="s">
        <v>80</v>
      </c>
      <c r="AV362" s="9" t="s">
        <v>80</v>
      </c>
      <c r="AW362" s="9" t="s">
        <v>30</v>
      </c>
      <c r="AX362" s="9" t="s">
        <v>72</v>
      </c>
      <c r="AY362" s="159" t="s">
        <v>187</v>
      </c>
    </row>
    <row r="363" spans="2:65" s="9" customFormat="1" ht="16.5" customHeight="1">
      <c r="B363" s="153"/>
      <c r="C363" s="154"/>
      <c r="D363" s="154"/>
      <c r="E363" s="155" t="s">
        <v>19</v>
      </c>
      <c r="F363" s="215" t="s">
        <v>1066</v>
      </c>
      <c r="G363" s="216"/>
      <c r="H363" s="216"/>
      <c r="I363" s="216"/>
      <c r="J363" s="154"/>
      <c r="K363" s="155" t="s">
        <v>19</v>
      </c>
      <c r="L363" s="154"/>
      <c r="M363" s="154"/>
      <c r="N363" s="154"/>
      <c r="O363" s="154"/>
      <c r="P363" s="154"/>
      <c r="Q363" s="154"/>
      <c r="R363" s="156"/>
      <c r="T363" s="157"/>
      <c r="U363" s="154"/>
      <c r="V363" s="154"/>
      <c r="W363" s="154"/>
      <c r="X363" s="154"/>
      <c r="Y363" s="154"/>
      <c r="Z363" s="154"/>
      <c r="AA363" s="158"/>
      <c r="AT363" s="159" t="s">
        <v>194</v>
      </c>
      <c r="AU363" s="159" t="s">
        <v>80</v>
      </c>
      <c r="AV363" s="9" t="s">
        <v>80</v>
      </c>
      <c r="AW363" s="9" t="s">
        <v>30</v>
      </c>
      <c r="AX363" s="9" t="s">
        <v>72</v>
      </c>
      <c r="AY363" s="159" t="s">
        <v>187</v>
      </c>
    </row>
    <row r="364" spans="2:65" s="9" customFormat="1" ht="16.5" customHeight="1">
      <c r="B364" s="153"/>
      <c r="C364" s="154"/>
      <c r="D364" s="154"/>
      <c r="E364" s="155" t="s">
        <v>19</v>
      </c>
      <c r="F364" s="215" t="s">
        <v>866</v>
      </c>
      <c r="G364" s="216"/>
      <c r="H364" s="216"/>
      <c r="I364" s="216"/>
      <c r="J364" s="154"/>
      <c r="K364" s="155" t="s">
        <v>19</v>
      </c>
      <c r="L364" s="154"/>
      <c r="M364" s="154"/>
      <c r="N364" s="154"/>
      <c r="O364" s="154"/>
      <c r="P364" s="154"/>
      <c r="Q364" s="154"/>
      <c r="R364" s="156"/>
      <c r="T364" s="157"/>
      <c r="U364" s="154"/>
      <c r="V364" s="154"/>
      <c r="W364" s="154"/>
      <c r="X364" s="154"/>
      <c r="Y364" s="154"/>
      <c r="Z364" s="154"/>
      <c r="AA364" s="158"/>
      <c r="AT364" s="159" t="s">
        <v>194</v>
      </c>
      <c r="AU364" s="159" t="s">
        <v>80</v>
      </c>
      <c r="AV364" s="9" t="s">
        <v>80</v>
      </c>
      <c r="AW364" s="9" t="s">
        <v>30</v>
      </c>
      <c r="AX364" s="9" t="s">
        <v>72</v>
      </c>
      <c r="AY364" s="159" t="s">
        <v>187</v>
      </c>
    </row>
    <row r="365" spans="2:65" s="10" customFormat="1" ht="16.5" customHeight="1">
      <c r="B365" s="160"/>
      <c r="C365" s="161"/>
      <c r="D365" s="161"/>
      <c r="E365" s="162" t="s">
        <v>492</v>
      </c>
      <c r="F365" s="213" t="s">
        <v>1112</v>
      </c>
      <c r="G365" s="214"/>
      <c r="H365" s="214"/>
      <c r="I365" s="214"/>
      <c r="J365" s="161"/>
      <c r="K365" s="163">
        <v>81.400000000000006</v>
      </c>
      <c r="L365" s="161"/>
      <c r="M365" s="161"/>
      <c r="N365" s="161"/>
      <c r="O365" s="161"/>
      <c r="P365" s="161"/>
      <c r="Q365" s="161"/>
      <c r="R365" s="164"/>
      <c r="T365" s="165"/>
      <c r="U365" s="161"/>
      <c r="V365" s="161"/>
      <c r="W365" s="161"/>
      <c r="X365" s="161"/>
      <c r="Y365" s="161"/>
      <c r="Z365" s="161"/>
      <c r="AA365" s="166"/>
      <c r="AT365" s="167" t="s">
        <v>194</v>
      </c>
      <c r="AU365" s="167" t="s">
        <v>80</v>
      </c>
      <c r="AV365" s="10" t="s">
        <v>114</v>
      </c>
      <c r="AW365" s="10" t="s">
        <v>30</v>
      </c>
      <c r="AX365" s="10" t="s">
        <v>72</v>
      </c>
      <c r="AY365" s="167" t="s">
        <v>187</v>
      </c>
    </row>
    <row r="366" spans="2:65" s="10" customFormat="1" ht="16.5" customHeight="1">
      <c r="B366" s="160"/>
      <c r="C366" s="161"/>
      <c r="D366" s="161"/>
      <c r="E366" s="162" t="s">
        <v>153</v>
      </c>
      <c r="F366" s="213" t="s">
        <v>783</v>
      </c>
      <c r="G366" s="214"/>
      <c r="H366" s="214"/>
      <c r="I366" s="214"/>
      <c r="J366" s="161"/>
      <c r="K366" s="163">
        <v>81.400000000000006</v>
      </c>
      <c r="L366" s="161"/>
      <c r="M366" s="161"/>
      <c r="N366" s="161"/>
      <c r="O366" s="161"/>
      <c r="P366" s="161"/>
      <c r="Q366" s="161"/>
      <c r="R366" s="164"/>
      <c r="T366" s="165"/>
      <c r="U366" s="161"/>
      <c r="V366" s="161"/>
      <c r="W366" s="161"/>
      <c r="X366" s="161"/>
      <c r="Y366" s="161"/>
      <c r="Z366" s="161"/>
      <c r="AA366" s="166"/>
      <c r="AT366" s="167" t="s">
        <v>194</v>
      </c>
      <c r="AU366" s="167" t="s">
        <v>80</v>
      </c>
      <c r="AV366" s="10" t="s">
        <v>114</v>
      </c>
      <c r="AW366" s="10" t="s">
        <v>30</v>
      </c>
      <c r="AX366" s="10" t="s">
        <v>80</v>
      </c>
      <c r="AY366" s="167" t="s">
        <v>187</v>
      </c>
    </row>
    <row r="367" spans="2:65" s="1" customFormat="1" ht="16.5" customHeight="1">
      <c r="B367" s="32"/>
      <c r="C367" s="145" t="s">
        <v>816</v>
      </c>
      <c r="D367" s="145" t="s">
        <v>188</v>
      </c>
      <c r="E367" s="146" t="s">
        <v>893</v>
      </c>
      <c r="F367" s="217" t="s">
        <v>894</v>
      </c>
      <c r="G367" s="217"/>
      <c r="H367" s="217"/>
      <c r="I367" s="217"/>
      <c r="J367" s="147" t="s">
        <v>255</v>
      </c>
      <c r="K367" s="148">
        <v>80</v>
      </c>
      <c r="L367" s="218">
        <v>0</v>
      </c>
      <c r="M367" s="218"/>
      <c r="N367" s="218">
        <f>ROUND(L367*K367,2)</f>
        <v>0</v>
      </c>
      <c r="O367" s="218"/>
      <c r="P367" s="218"/>
      <c r="Q367" s="218"/>
      <c r="R367" s="34"/>
      <c r="T367" s="149" t="s">
        <v>19</v>
      </c>
      <c r="U367" s="41" t="s">
        <v>37</v>
      </c>
      <c r="V367" s="150">
        <v>0</v>
      </c>
      <c r="W367" s="150">
        <f>V367*K367</f>
        <v>0</v>
      </c>
      <c r="X367" s="150">
        <v>0</v>
      </c>
      <c r="Y367" s="150">
        <f>X367*K367</f>
        <v>0</v>
      </c>
      <c r="Z367" s="150">
        <v>0</v>
      </c>
      <c r="AA367" s="151">
        <f>Z367*K367</f>
        <v>0</v>
      </c>
      <c r="AR367" s="19" t="s">
        <v>186</v>
      </c>
      <c r="AT367" s="19" t="s">
        <v>188</v>
      </c>
      <c r="AU367" s="19" t="s">
        <v>80</v>
      </c>
      <c r="AY367" s="19" t="s">
        <v>187</v>
      </c>
      <c r="BE367" s="152">
        <f>IF(U367="základní",N367,0)</f>
        <v>0</v>
      </c>
      <c r="BF367" s="152">
        <f>IF(U367="snížená",N367,0)</f>
        <v>0</v>
      </c>
      <c r="BG367" s="152">
        <f>IF(U367="zákl. přenesená",N367,0)</f>
        <v>0</v>
      </c>
      <c r="BH367" s="152">
        <f>IF(U367="sníž. přenesená",N367,0)</f>
        <v>0</v>
      </c>
      <c r="BI367" s="152">
        <f>IF(U367="nulová",N367,0)</f>
        <v>0</v>
      </c>
      <c r="BJ367" s="19" t="s">
        <v>80</v>
      </c>
      <c r="BK367" s="152">
        <f>ROUND(L367*K367,2)</f>
        <v>0</v>
      </c>
      <c r="BL367" s="19" t="s">
        <v>186</v>
      </c>
      <c r="BM367" s="19" t="s">
        <v>1113</v>
      </c>
    </row>
    <row r="368" spans="2:65" s="9" customFormat="1" ht="25.5" customHeight="1">
      <c r="B368" s="153"/>
      <c r="C368" s="154"/>
      <c r="D368" s="154"/>
      <c r="E368" s="155" t="s">
        <v>19</v>
      </c>
      <c r="F368" s="219" t="s">
        <v>1114</v>
      </c>
      <c r="G368" s="220"/>
      <c r="H368" s="220"/>
      <c r="I368" s="220"/>
      <c r="J368" s="154"/>
      <c r="K368" s="155" t="s">
        <v>19</v>
      </c>
      <c r="L368" s="154"/>
      <c r="M368" s="154"/>
      <c r="N368" s="154"/>
      <c r="O368" s="154"/>
      <c r="P368" s="154"/>
      <c r="Q368" s="154"/>
      <c r="R368" s="156"/>
      <c r="T368" s="157"/>
      <c r="U368" s="154"/>
      <c r="V368" s="154"/>
      <c r="W368" s="154"/>
      <c r="X368" s="154"/>
      <c r="Y368" s="154"/>
      <c r="Z368" s="154"/>
      <c r="AA368" s="158"/>
      <c r="AT368" s="159" t="s">
        <v>194</v>
      </c>
      <c r="AU368" s="159" t="s">
        <v>80</v>
      </c>
      <c r="AV368" s="9" t="s">
        <v>80</v>
      </c>
      <c r="AW368" s="9" t="s">
        <v>30</v>
      </c>
      <c r="AX368" s="9" t="s">
        <v>72</v>
      </c>
      <c r="AY368" s="159" t="s">
        <v>187</v>
      </c>
    </row>
    <row r="369" spans="2:65" s="9" customFormat="1" ht="16.5" customHeight="1">
      <c r="B369" s="153"/>
      <c r="C369" s="154"/>
      <c r="D369" s="154"/>
      <c r="E369" s="155" t="s">
        <v>19</v>
      </c>
      <c r="F369" s="215" t="s">
        <v>570</v>
      </c>
      <c r="G369" s="216"/>
      <c r="H369" s="216"/>
      <c r="I369" s="216"/>
      <c r="J369" s="154"/>
      <c r="K369" s="155" t="s">
        <v>19</v>
      </c>
      <c r="L369" s="154"/>
      <c r="M369" s="154"/>
      <c r="N369" s="154"/>
      <c r="O369" s="154"/>
      <c r="P369" s="154"/>
      <c r="Q369" s="154"/>
      <c r="R369" s="156"/>
      <c r="T369" s="157"/>
      <c r="U369" s="154"/>
      <c r="V369" s="154"/>
      <c r="W369" s="154"/>
      <c r="X369" s="154"/>
      <c r="Y369" s="154"/>
      <c r="Z369" s="154"/>
      <c r="AA369" s="158"/>
      <c r="AT369" s="159" t="s">
        <v>194</v>
      </c>
      <c r="AU369" s="159" t="s">
        <v>80</v>
      </c>
      <c r="AV369" s="9" t="s">
        <v>80</v>
      </c>
      <c r="AW369" s="9" t="s">
        <v>30</v>
      </c>
      <c r="AX369" s="9" t="s">
        <v>72</v>
      </c>
      <c r="AY369" s="159" t="s">
        <v>187</v>
      </c>
    </row>
    <row r="370" spans="2:65" s="10" customFormat="1" ht="16.5" customHeight="1">
      <c r="B370" s="160"/>
      <c r="C370" s="161"/>
      <c r="D370" s="161"/>
      <c r="E370" s="162" t="s">
        <v>788</v>
      </c>
      <c r="F370" s="213" t="s">
        <v>1115</v>
      </c>
      <c r="G370" s="214"/>
      <c r="H370" s="214"/>
      <c r="I370" s="214"/>
      <c r="J370" s="161"/>
      <c r="K370" s="163">
        <v>80</v>
      </c>
      <c r="L370" s="161"/>
      <c r="M370" s="161"/>
      <c r="N370" s="161"/>
      <c r="O370" s="161"/>
      <c r="P370" s="161"/>
      <c r="Q370" s="161"/>
      <c r="R370" s="164"/>
      <c r="T370" s="165"/>
      <c r="U370" s="161"/>
      <c r="V370" s="161"/>
      <c r="W370" s="161"/>
      <c r="X370" s="161"/>
      <c r="Y370" s="161"/>
      <c r="Z370" s="161"/>
      <c r="AA370" s="166"/>
      <c r="AT370" s="167" t="s">
        <v>194</v>
      </c>
      <c r="AU370" s="167" t="s">
        <v>80</v>
      </c>
      <c r="AV370" s="10" t="s">
        <v>114</v>
      </c>
      <c r="AW370" s="10" t="s">
        <v>30</v>
      </c>
      <c r="AX370" s="10" t="s">
        <v>72</v>
      </c>
      <c r="AY370" s="167" t="s">
        <v>187</v>
      </c>
    </row>
    <row r="371" spans="2:65" s="10" customFormat="1" ht="16.5" customHeight="1">
      <c r="B371" s="160"/>
      <c r="C371" s="161"/>
      <c r="D371" s="161"/>
      <c r="E371" s="162" t="s">
        <v>789</v>
      </c>
      <c r="F371" s="213" t="s">
        <v>790</v>
      </c>
      <c r="G371" s="214"/>
      <c r="H371" s="214"/>
      <c r="I371" s="214"/>
      <c r="J371" s="161"/>
      <c r="K371" s="163">
        <v>80</v>
      </c>
      <c r="L371" s="161"/>
      <c r="M371" s="161"/>
      <c r="N371" s="161"/>
      <c r="O371" s="161"/>
      <c r="P371" s="161"/>
      <c r="Q371" s="161"/>
      <c r="R371" s="164"/>
      <c r="T371" s="165"/>
      <c r="U371" s="161"/>
      <c r="V371" s="161"/>
      <c r="W371" s="161"/>
      <c r="X371" s="161"/>
      <c r="Y371" s="161"/>
      <c r="Z371" s="161"/>
      <c r="AA371" s="166"/>
      <c r="AT371" s="167" t="s">
        <v>194</v>
      </c>
      <c r="AU371" s="167" t="s">
        <v>80</v>
      </c>
      <c r="AV371" s="10" t="s">
        <v>114</v>
      </c>
      <c r="AW371" s="10" t="s">
        <v>30</v>
      </c>
      <c r="AX371" s="10" t="s">
        <v>80</v>
      </c>
      <c r="AY371" s="167" t="s">
        <v>187</v>
      </c>
    </row>
    <row r="372" spans="2:65" s="8" customFormat="1" ht="37.35" customHeight="1">
      <c r="B372" s="135"/>
      <c r="C372" s="136"/>
      <c r="D372" s="137" t="s">
        <v>170</v>
      </c>
      <c r="E372" s="137"/>
      <c r="F372" s="137"/>
      <c r="G372" s="137"/>
      <c r="H372" s="137"/>
      <c r="I372" s="137"/>
      <c r="J372" s="137"/>
      <c r="K372" s="137"/>
      <c r="L372" s="137"/>
      <c r="M372" s="137"/>
      <c r="N372" s="221">
        <f>BK372</f>
        <v>0</v>
      </c>
      <c r="O372" s="222"/>
      <c r="P372" s="222"/>
      <c r="Q372" s="222"/>
      <c r="R372" s="138"/>
      <c r="T372" s="139"/>
      <c r="U372" s="136"/>
      <c r="V372" s="136"/>
      <c r="W372" s="140">
        <f>SUM(W373:W377)</f>
        <v>0</v>
      </c>
      <c r="X372" s="136"/>
      <c r="Y372" s="140">
        <f>SUM(Y373:Y377)</f>
        <v>0</v>
      </c>
      <c r="Z372" s="136"/>
      <c r="AA372" s="141">
        <f>SUM(AA373:AA377)</f>
        <v>0</v>
      </c>
      <c r="AR372" s="142" t="s">
        <v>186</v>
      </c>
      <c r="AT372" s="143" t="s">
        <v>71</v>
      </c>
      <c r="AU372" s="143" t="s">
        <v>72</v>
      </c>
      <c r="AY372" s="142" t="s">
        <v>187</v>
      </c>
      <c r="BK372" s="144">
        <f>SUM(BK373:BK377)</f>
        <v>0</v>
      </c>
    </row>
    <row r="373" spans="2:65" s="1" customFormat="1" ht="25.5" customHeight="1">
      <c r="B373" s="32"/>
      <c r="C373" s="145" t="s">
        <v>838</v>
      </c>
      <c r="D373" s="145" t="s">
        <v>188</v>
      </c>
      <c r="E373" s="146" t="s">
        <v>475</v>
      </c>
      <c r="F373" s="217" t="s">
        <v>476</v>
      </c>
      <c r="G373" s="217"/>
      <c r="H373" s="217"/>
      <c r="I373" s="217"/>
      <c r="J373" s="147" t="s">
        <v>477</v>
      </c>
      <c r="K373" s="148">
        <v>909.39</v>
      </c>
      <c r="L373" s="218">
        <v>0</v>
      </c>
      <c r="M373" s="218"/>
      <c r="N373" s="218">
        <f>ROUND(L373*K373,2)</f>
        <v>0</v>
      </c>
      <c r="O373" s="218"/>
      <c r="P373" s="218"/>
      <c r="Q373" s="218"/>
      <c r="R373" s="34"/>
      <c r="T373" s="149" t="s">
        <v>19</v>
      </c>
      <c r="U373" s="41" t="s">
        <v>37</v>
      </c>
      <c r="V373" s="150">
        <v>0</v>
      </c>
      <c r="W373" s="150">
        <f>V373*K373</f>
        <v>0</v>
      </c>
      <c r="X373" s="150">
        <v>0</v>
      </c>
      <c r="Y373" s="150">
        <f>X373*K373</f>
        <v>0</v>
      </c>
      <c r="Z373" s="150">
        <v>0</v>
      </c>
      <c r="AA373" s="151">
        <f>Z373*K373</f>
        <v>0</v>
      </c>
      <c r="AR373" s="19" t="s">
        <v>186</v>
      </c>
      <c r="AT373" s="19" t="s">
        <v>188</v>
      </c>
      <c r="AU373" s="19" t="s">
        <v>80</v>
      </c>
      <c r="AY373" s="19" t="s">
        <v>187</v>
      </c>
      <c r="BE373" s="152">
        <f>IF(U373="základní",N373,0)</f>
        <v>0</v>
      </c>
      <c r="BF373" s="152">
        <f>IF(U373="snížená",N373,0)</f>
        <v>0</v>
      </c>
      <c r="BG373" s="152">
        <f>IF(U373="zákl. přenesená",N373,0)</f>
        <v>0</v>
      </c>
      <c r="BH373" s="152">
        <f>IF(U373="sníž. přenesená",N373,0)</f>
        <v>0</v>
      </c>
      <c r="BI373" s="152">
        <f>IF(U373="nulová",N373,0)</f>
        <v>0</v>
      </c>
      <c r="BJ373" s="19" t="s">
        <v>80</v>
      </c>
      <c r="BK373" s="152">
        <f>ROUND(L373*K373,2)</f>
        <v>0</v>
      </c>
      <c r="BL373" s="19" t="s">
        <v>186</v>
      </c>
      <c r="BM373" s="19" t="s">
        <v>1116</v>
      </c>
    </row>
    <row r="374" spans="2:65" s="9" customFormat="1" ht="16.5" customHeight="1">
      <c r="B374" s="153"/>
      <c r="C374" s="154"/>
      <c r="D374" s="154"/>
      <c r="E374" s="155" t="s">
        <v>19</v>
      </c>
      <c r="F374" s="219" t="s">
        <v>916</v>
      </c>
      <c r="G374" s="220"/>
      <c r="H374" s="220"/>
      <c r="I374" s="220"/>
      <c r="J374" s="154"/>
      <c r="K374" s="155" t="s">
        <v>19</v>
      </c>
      <c r="L374" s="154"/>
      <c r="M374" s="154"/>
      <c r="N374" s="154"/>
      <c r="O374" s="154"/>
      <c r="P374" s="154"/>
      <c r="Q374" s="154"/>
      <c r="R374" s="156"/>
      <c r="T374" s="157"/>
      <c r="U374" s="154"/>
      <c r="V374" s="154"/>
      <c r="W374" s="154"/>
      <c r="X374" s="154"/>
      <c r="Y374" s="154"/>
      <c r="Z374" s="154"/>
      <c r="AA374" s="158"/>
      <c r="AT374" s="159" t="s">
        <v>194</v>
      </c>
      <c r="AU374" s="159" t="s">
        <v>80</v>
      </c>
      <c r="AV374" s="9" t="s">
        <v>80</v>
      </c>
      <c r="AW374" s="9" t="s">
        <v>30</v>
      </c>
      <c r="AX374" s="9" t="s">
        <v>72</v>
      </c>
      <c r="AY374" s="159" t="s">
        <v>187</v>
      </c>
    </row>
    <row r="375" spans="2:65" s="9" customFormat="1" ht="16.5" customHeight="1">
      <c r="B375" s="153"/>
      <c r="C375" s="154"/>
      <c r="D375" s="154"/>
      <c r="E375" s="155" t="s">
        <v>19</v>
      </c>
      <c r="F375" s="215" t="s">
        <v>1117</v>
      </c>
      <c r="G375" s="216"/>
      <c r="H375" s="216"/>
      <c r="I375" s="216"/>
      <c r="J375" s="154"/>
      <c r="K375" s="155" t="s">
        <v>19</v>
      </c>
      <c r="L375" s="154"/>
      <c r="M375" s="154"/>
      <c r="N375" s="154"/>
      <c r="O375" s="154"/>
      <c r="P375" s="154"/>
      <c r="Q375" s="154"/>
      <c r="R375" s="156"/>
      <c r="T375" s="157"/>
      <c r="U375" s="154"/>
      <c r="V375" s="154"/>
      <c r="W375" s="154"/>
      <c r="X375" s="154"/>
      <c r="Y375" s="154"/>
      <c r="Z375" s="154"/>
      <c r="AA375" s="158"/>
      <c r="AT375" s="159" t="s">
        <v>194</v>
      </c>
      <c r="AU375" s="159" t="s">
        <v>80</v>
      </c>
      <c r="AV375" s="9" t="s">
        <v>80</v>
      </c>
      <c r="AW375" s="9" t="s">
        <v>30</v>
      </c>
      <c r="AX375" s="9" t="s">
        <v>72</v>
      </c>
      <c r="AY375" s="159" t="s">
        <v>187</v>
      </c>
    </row>
    <row r="376" spans="2:65" s="10" customFormat="1" ht="16.5" customHeight="1">
      <c r="B376" s="160"/>
      <c r="C376" s="161"/>
      <c r="D376" s="161"/>
      <c r="E376" s="162" t="s">
        <v>760</v>
      </c>
      <c r="F376" s="213" t="s">
        <v>1118</v>
      </c>
      <c r="G376" s="214"/>
      <c r="H376" s="214"/>
      <c r="I376" s="214"/>
      <c r="J376" s="161"/>
      <c r="K376" s="163">
        <v>909.39</v>
      </c>
      <c r="L376" s="161"/>
      <c r="M376" s="161"/>
      <c r="N376" s="161"/>
      <c r="O376" s="161"/>
      <c r="P376" s="161"/>
      <c r="Q376" s="161"/>
      <c r="R376" s="164"/>
      <c r="T376" s="165"/>
      <c r="U376" s="161"/>
      <c r="V376" s="161"/>
      <c r="W376" s="161"/>
      <c r="X376" s="161"/>
      <c r="Y376" s="161"/>
      <c r="Z376" s="161"/>
      <c r="AA376" s="166"/>
      <c r="AT376" s="167" t="s">
        <v>194</v>
      </c>
      <c r="AU376" s="167" t="s">
        <v>80</v>
      </c>
      <c r="AV376" s="10" t="s">
        <v>114</v>
      </c>
      <c r="AW376" s="10" t="s">
        <v>30</v>
      </c>
      <c r="AX376" s="10" t="s">
        <v>72</v>
      </c>
      <c r="AY376" s="167" t="s">
        <v>187</v>
      </c>
    </row>
    <row r="377" spans="2:65" s="10" customFormat="1" ht="16.5" customHeight="1">
      <c r="B377" s="160"/>
      <c r="C377" s="161"/>
      <c r="D377" s="161"/>
      <c r="E377" s="162" t="s">
        <v>761</v>
      </c>
      <c r="F377" s="213" t="s">
        <v>762</v>
      </c>
      <c r="G377" s="214"/>
      <c r="H377" s="214"/>
      <c r="I377" s="214"/>
      <c r="J377" s="161"/>
      <c r="K377" s="163">
        <v>909.39</v>
      </c>
      <c r="L377" s="161"/>
      <c r="M377" s="161"/>
      <c r="N377" s="161"/>
      <c r="O377" s="161"/>
      <c r="P377" s="161"/>
      <c r="Q377" s="161"/>
      <c r="R377" s="164"/>
      <c r="T377" s="168"/>
      <c r="U377" s="169"/>
      <c r="V377" s="169"/>
      <c r="W377" s="169"/>
      <c r="X377" s="169"/>
      <c r="Y377" s="169"/>
      <c r="Z377" s="169"/>
      <c r="AA377" s="170"/>
      <c r="AT377" s="167" t="s">
        <v>194</v>
      </c>
      <c r="AU377" s="167" t="s">
        <v>80</v>
      </c>
      <c r="AV377" s="10" t="s">
        <v>114</v>
      </c>
      <c r="AW377" s="10" t="s">
        <v>30</v>
      </c>
      <c r="AX377" s="10" t="s">
        <v>80</v>
      </c>
      <c r="AY377" s="167" t="s">
        <v>187</v>
      </c>
    </row>
    <row r="378" spans="2:65" s="1" customFormat="1" ht="6.95" customHeight="1">
      <c r="B378" s="56"/>
      <c r="C378" s="57"/>
      <c r="D378" s="57"/>
      <c r="E378" s="57"/>
      <c r="F378" s="57"/>
      <c r="G378" s="57"/>
      <c r="H378" s="57"/>
      <c r="I378" s="57"/>
      <c r="J378" s="57"/>
      <c r="K378" s="57"/>
      <c r="L378" s="57"/>
      <c r="M378" s="57"/>
      <c r="N378" s="57"/>
      <c r="O378" s="57"/>
      <c r="P378" s="57"/>
      <c r="Q378" s="57"/>
      <c r="R378" s="58"/>
    </row>
  </sheetData>
  <sheetProtection algorithmName="SHA-512" hashValue="vmxQdac7jECIPoEbD5vYmqkCXUk9Hz0QWFyR/xUpebpLdo3c9CNIUfNgHCbVaEDJMKIIfFPRU8kv+8yVvZVQlA==" saltValue="7LZwocH58XB85BDBu9xj3VO+XUYJiVLQKQyozuMqTONjkvu9KhXXxPgQeEThlU4hTrfkbfqFV7M3M3UYmkeRLg==" spinCount="10" sheet="1" objects="1" scenarios="1" formatColumns="0" formatRows="0"/>
  <mergeCells count="389">
    <mergeCell ref="F360:I360"/>
    <mergeCell ref="F361:I361"/>
    <mergeCell ref="L361:M361"/>
    <mergeCell ref="N361:Q361"/>
    <mergeCell ref="F362:I362"/>
    <mergeCell ref="F363:I363"/>
    <mergeCell ref="L352:M352"/>
    <mergeCell ref="N352:Q352"/>
    <mergeCell ref="F353:I353"/>
    <mergeCell ref="F354:I354"/>
    <mergeCell ref="F355:I355"/>
    <mergeCell ref="F358:I358"/>
    <mergeCell ref="F356:I356"/>
    <mergeCell ref="F357:I357"/>
    <mergeCell ref="F359:I359"/>
    <mergeCell ref="F344:I344"/>
    <mergeCell ref="F347:I347"/>
    <mergeCell ref="F345:I345"/>
    <mergeCell ref="F346:I346"/>
    <mergeCell ref="F348:I348"/>
    <mergeCell ref="F349:I349"/>
    <mergeCell ref="F350:I350"/>
    <mergeCell ref="F351:I351"/>
    <mergeCell ref="F352:I352"/>
    <mergeCell ref="F337:I337"/>
    <mergeCell ref="F338:I338"/>
    <mergeCell ref="F339:I339"/>
    <mergeCell ref="F340:I340"/>
    <mergeCell ref="F341:I341"/>
    <mergeCell ref="F342:I342"/>
    <mergeCell ref="L342:M342"/>
    <mergeCell ref="N342:Q342"/>
    <mergeCell ref="F343:I343"/>
    <mergeCell ref="F329:I329"/>
    <mergeCell ref="F330:I330"/>
    <mergeCell ref="F331:I331"/>
    <mergeCell ref="F332:I332"/>
    <mergeCell ref="L332:M332"/>
    <mergeCell ref="N332:Q332"/>
    <mergeCell ref="N325:Q325"/>
    <mergeCell ref="F333:I333"/>
    <mergeCell ref="F336:I336"/>
    <mergeCell ref="F334:I334"/>
    <mergeCell ref="F335:I335"/>
    <mergeCell ref="F321:I321"/>
    <mergeCell ref="F322:I322"/>
    <mergeCell ref="F323:I323"/>
    <mergeCell ref="F326:I326"/>
    <mergeCell ref="F324:I324"/>
    <mergeCell ref="L326:M326"/>
    <mergeCell ref="N326:Q326"/>
    <mergeCell ref="F327:I327"/>
    <mergeCell ref="F328:I328"/>
    <mergeCell ref="F316:I316"/>
    <mergeCell ref="F314:I314"/>
    <mergeCell ref="F315:I315"/>
    <mergeCell ref="F317:I317"/>
    <mergeCell ref="L317:M317"/>
    <mergeCell ref="N317:Q317"/>
    <mergeCell ref="F318:I318"/>
    <mergeCell ref="F319:I319"/>
    <mergeCell ref="F320:I320"/>
    <mergeCell ref="N307:Q307"/>
    <mergeCell ref="F308:I308"/>
    <mergeCell ref="F309:I309"/>
    <mergeCell ref="F310:I310"/>
    <mergeCell ref="F311:I311"/>
    <mergeCell ref="F312:I312"/>
    <mergeCell ref="L312:M312"/>
    <mergeCell ref="N312:Q312"/>
    <mergeCell ref="F313:I313"/>
    <mergeCell ref="F300:I300"/>
    <mergeCell ref="F301:I301"/>
    <mergeCell ref="F302:I302"/>
    <mergeCell ref="F303:I303"/>
    <mergeCell ref="F304:I304"/>
    <mergeCell ref="F307:I307"/>
    <mergeCell ref="F305:I305"/>
    <mergeCell ref="F306:I306"/>
    <mergeCell ref="L307:M307"/>
    <mergeCell ref="F293:I293"/>
    <mergeCell ref="F294:I294"/>
    <mergeCell ref="F297:I297"/>
    <mergeCell ref="F295:I295"/>
    <mergeCell ref="L295:M295"/>
    <mergeCell ref="N295:Q295"/>
    <mergeCell ref="F296:I296"/>
    <mergeCell ref="F298:I298"/>
    <mergeCell ref="F299:I299"/>
    <mergeCell ref="F288:I288"/>
    <mergeCell ref="F286:I286"/>
    <mergeCell ref="F287:I287"/>
    <mergeCell ref="L288:M288"/>
    <mergeCell ref="N288:Q288"/>
    <mergeCell ref="F289:I289"/>
    <mergeCell ref="F290:I290"/>
    <mergeCell ref="F291:I291"/>
    <mergeCell ref="F292:I292"/>
    <mergeCell ref="F279:I279"/>
    <mergeCell ref="F280:I280"/>
    <mergeCell ref="F281:I281"/>
    <mergeCell ref="F282:I282"/>
    <mergeCell ref="L282:M282"/>
    <mergeCell ref="N282:Q282"/>
    <mergeCell ref="F283:I283"/>
    <mergeCell ref="F284:I284"/>
    <mergeCell ref="F285:I285"/>
    <mergeCell ref="F268:I268"/>
    <mergeCell ref="F269:I269"/>
    <mergeCell ref="F270:I270"/>
    <mergeCell ref="F271:I271"/>
    <mergeCell ref="F272:I272"/>
    <mergeCell ref="F273:I273"/>
    <mergeCell ref="F274:I274"/>
    <mergeCell ref="F275:I275"/>
    <mergeCell ref="F278:I278"/>
    <mergeCell ref="F276:I276"/>
    <mergeCell ref="F277:I277"/>
    <mergeCell ref="F259:I259"/>
    <mergeCell ref="F260:I260"/>
    <mergeCell ref="L260:M260"/>
    <mergeCell ref="N260:Q260"/>
    <mergeCell ref="F261:I261"/>
    <mergeCell ref="F262:I262"/>
    <mergeCell ref="F263:I263"/>
    <mergeCell ref="F264:I264"/>
    <mergeCell ref="F267:I267"/>
    <mergeCell ref="F265:I265"/>
    <mergeCell ref="F266:I266"/>
    <mergeCell ref="L267:M267"/>
    <mergeCell ref="N267:Q267"/>
    <mergeCell ref="F250:I250"/>
    <mergeCell ref="F251:I251"/>
    <mergeCell ref="F252:I252"/>
    <mergeCell ref="F253:I253"/>
    <mergeCell ref="F254:I254"/>
    <mergeCell ref="L254:M254"/>
    <mergeCell ref="N254:Q254"/>
    <mergeCell ref="F255:I255"/>
    <mergeCell ref="F258:I258"/>
    <mergeCell ref="F256:I256"/>
    <mergeCell ref="F257:I257"/>
    <mergeCell ref="F242:I242"/>
    <mergeCell ref="F243:I243"/>
    <mergeCell ref="F244:I244"/>
    <mergeCell ref="F245:I245"/>
    <mergeCell ref="F246:I246"/>
    <mergeCell ref="F249:I249"/>
    <mergeCell ref="F247:I247"/>
    <mergeCell ref="L247:M247"/>
    <mergeCell ref="N247:Q247"/>
    <mergeCell ref="F248:I248"/>
    <mergeCell ref="F235:I235"/>
    <mergeCell ref="F236:I236"/>
    <mergeCell ref="F237:I237"/>
    <mergeCell ref="F240:I240"/>
    <mergeCell ref="F238:I238"/>
    <mergeCell ref="F239:I239"/>
    <mergeCell ref="L240:M240"/>
    <mergeCell ref="N240:Q240"/>
    <mergeCell ref="F241:I241"/>
    <mergeCell ref="F230:I230"/>
    <mergeCell ref="F233:I233"/>
    <mergeCell ref="F231:I231"/>
    <mergeCell ref="F232:I232"/>
    <mergeCell ref="L232:M232"/>
    <mergeCell ref="N232:Q232"/>
    <mergeCell ref="L233:M233"/>
    <mergeCell ref="N233:Q233"/>
    <mergeCell ref="F234:I234"/>
    <mergeCell ref="F225:I225"/>
    <mergeCell ref="F223:I223"/>
    <mergeCell ref="F224:I224"/>
    <mergeCell ref="L225:M225"/>
    <mergeCell ref="N225:Q225"/>
    <mergeCell ref="F226:I226"/>
    <mergeCell ref="F227:I227"/>
    <mergeCell ref="F228:I228"/>
    <mergeCell ref="F229:I229"/>
    <mergeCell ref="F216:I216"/>
    <mergeCell ref="F217:I217"/>
    <mergeCell ref="F218:I218"/>
    <mergeCell ref="L218:M218"/>
    <mergeCell ref="N218:Q218"/>
    <mergeCell ref="F219:I219"/>
    <mergeCell ref="F220:I220"/>
    <mergeCell ref="F221:I221"/>
    <mergeCell ref="F222:I222"/>
    <mergeCell ref="F209:I209"/>
    <mergeCell ref="F210:I210"/>
    <mergeCell ref="F211:I211"/>
    <mergeCell ref="L211:M211"/>
    <mergeCell ref="N211:Q211"/>
    <mergeCell ref="F212:I212"/>
    <mergeCell ref="F215:I215"/>
    <mergeCell ref="F213:I213"/>
    <mergeCell ref="F214:I214"/>
    <mergeCell ref="L197:M197"/>
    <mergeCell ref="N197:Q197"/>
    <mergeCell ref="F199:I199"/>
    <mergeCell ref="F200:I200"/>
    <mergeCell ref="F201:I201"/>
    <mergeCell ref="N202:Q202"/>
    <mergeCell ref="F203:I203"/>
    <mergeCell ref="F208:I208"/>
    <mergeCell ref="L203:M203"/>
    <mergeCell ref="N203:Q203"/>
    <mergeCell ref="F204:I204"/>
    <mergeCell ref="F205:I205"/>
    <mergeCell ref="F206:I206"/>
    <mergeCell ref="F207:I207"/>
    <mergeCell ref="F190:I190"/>
    <mergeCell ref="F191:I191"/>
    <mergeCell ref="F192:I192"/>
    <mergeCell ref="F193:I193"/>
    <mergeCell ref="F194:I194"/>
    <mergeCell ref="F195:I195"/>
    <mergeCell ref="F198:I198"/>
    <mergeCell ref="F196:I196"/>
    <mergeCell ref="F197:I197"/>
    <mergeCell ref="L181:M181"/>
    <mergeCell ref="N181:Q181"/>
    <mergeCell ref="F182:I182"/>
    <mergeCell ref="F183:I183"/>
    <mergeCell ref="F184:I184"/>
    <mergeCell ref="F185:I185"/>
    <mergeCell ref="F186:I186"/>
    <mergeCell ref="F189:I189"/>
    <mergeCell ref="F187:I187"/>
    <mergeCell ref="F188:I188"/>
    <mergeCell ref="L188:M188"/>
    <mergeCell ref="N188:Q188"/>
    <mergeCell ref="F173:I173"/>
    <mergeCell ref="F174:I174"/>
    <mergeCell ref="F175:I175"/>
    <mergeCell ref="F176:I176"/>
    <mergeCell ref="F177:I177"/>
    <mergeCell ref="F180:I180"/>
    <mergeCell ref="F178:I178"/>
    <mergeCell ref="F179:I179"/>
    <mergeCell ref="F181:I181"/>
    <mergeCell ref="F168:I168"/>
    <mergeCell ref="F171:I171"/>
    <mergeCell ref="F169:I169"/>
    <mergeCell ref="F170:I170"/>
    <mergeCell ref="L171:M171"/>
    <mergeCell ref="N171:Q171"/>
    <mergeCell ref="F172:I172"/>
    <mergeCell ref="L172:M172"/>
    <mergeCell ref="N172:Q172"/>
    <mergeCell ref="L159:M159"/>
    <mergeCell ref="N159:Q159"/>
    <mergeCell ref="F161:I161"/>
    <mergeCell ref="F162:I162"/>
    <mergeCell ref="F163:I163"/>
    <mergeCell ref="F164:I164"/>
    <mergeCell ref="F165:I165"/>
    <mergeCell ref="F166:I166"/>
    <mergeCell ref="F167:I167"/>
    <mergeCell ref="F152:I152"/>
    <mergeCell ref="F153:I153"/>
    <mergeCell ref="F154:I154"/>
    <mergeCell ref="F155:I155"/>
    <mergeCell ref="F156:I156"/>
    <mergeCell ref="F157:I157"/>
    <mergeCell ref="F160:I160"/>
    <mergeCell ref="F158:I158"/>
    <mergeCell ref="F159:I159"/>
    <mergeCell ref="F145:I145"/>
    <mergeCell ref="F146:I146"/>
    <mergeCell ref="L146:M146"/>
    <mergeCell ref="N146:Q146"/>
    <mergeCell ref="F147:I147"/>
    <mergeCell ref="F148:I148"/>
    <mergeCell ref="F151:I151"/>
    <mergeCell ref="F149:I149"/>
    <mergeCell ref="F150:I150"/>
    <mergeCell ref="L151:M151"/>
    <mergeCell ref="N151:Q151"/>
    <mergeCell ref="F138:I138"/>
    <mergeCell ref="F139:I139"/>
    <mergeCell ref="F140:I140"/>
    <mergeCell ref="F141:I141"/>
    <mergeCell ref="L141:M141"/>
    <mergeCell ref="N141:Q141"/>
    <mergeCell ref="F142:I142"/>
    <mergeCell ref="F143:I143"/>
    <mergeCell ref="F144:I144"/>
    <mergeCell ref="F129:I129"/>
    <mergeCell ref="F130:I130"/>
    <mergeCell ref="F131:I131"/>
    <mergeCell ref="F132:I132"/>
    <mergeCell ref="F133:I133"/>
    <mergeCell ref="F134:I134"/>
    <mergeCell ref="F135:I135"/>
    <mergeCell ref="F136:I136"/>
    <mergeCell ref="F137:I137"/>
    <mergeCell ref="F123:I123"/>
    <mergeCell ref="L123:M123"/>
    <mergeCell ref="N123:Q123"/>
    <mergeCell ref="N114:Q114"/>
    <mergeCell ref="F124:I124"/>
    <mergeCell ref="F127:I127"/>
    <mergeCell ref="F125:I125"/>
    <mergeCell ref="F126:I126"/>
    <mergeCell ref="F128:I128"/>
    <mergeCell ref="F120:I120"/>
    <mergeCell ref="L115:M115"/>
    <mergeCell ref="N115:Q115"/>
    <mergeCell ref="F116:I116"/>
    <mergeCell ref="F117:I117"/>
    <mergeCell ref="F118:I118"/>
    <mergeCell ref="F119:I119"/>
    <mergeCell ref="F121:I121"/>
    <mergeCell ref="F122:I122"/>
    <mergeCell ref="F105:P105"/>
    <mergeCell ref="M107:P107"/>
    <mergeCell ref="M109:Q109"/>
    <mergeCell ref="M110:Q110"/>
    <mergeCell ref="F112:I112"/>
    <mergeCell ref="L112:M112"/>
    <mergeCell ref="N112:Q112"/>
    <mergeCell ref="N113:Q113"/>
    <mergeCell ref="F115:I115"/>
    <mergeCell ref="N88:Q88"/>
    <mergeCell ref="N89:Q89"/>
    <mergeCell ref="N90:Q90"/>
    <mergeCell ref="N91:Q91"/>
    <mergeCell ref="N92:Q92"/>
    <mergeCell ref="N94:Q94"/>
    <mergeCell ref="L96:Q96"/>
    <mergeCell ref="C102:Q102"/>
    <mergeCell ref="F104:P104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O17:P17"/>
    <mergeCell ref="O18:P18"/>
    <mergeCell ref="O20:P20"/>
    <mergeCell ref="O21:P21"/>
    <mergeCell ref="E24:L24"/>
    <mergeCell ref="H1:K1"/>
    <mergeCell ref="S2:AC2"/>
    <mergeCell ref="M27:P27"/>
    <mergeCell ref="M30:P30"/>
    <mergeCell ref="M28:P28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F377:I377"/>
    <mergeCell ref="F373:I373"/>
    <mergeCell ref="L373:M373"/>
    <mergeCell ref="N373:Q373"/>
    <mergeCell ref="F374:I374"/>
    <mergeCell ref="F375:I375"/>
    <mergeCell ref="F376:I376"/>
    <mergeCell ref="N372:Q372"/>
    <mergeCell ref="F364:I364"/>
    <mergeCell ref="F367:I367"/>
    <mergeCell ref="F365:I365"/>
    <mergeCell ref="F366:I366"/>
    <mergeCell ref="L367:M367"/>
    <mergeCell ref="N367:Q367"/>
    <mergeCell ref="F368:I368"/>
    <mergeCell ref="F369:I369"/>
    <mergeCell ref="F370:I370"/>
    <mergeCell ref="F371:I371"/>
  </mergeCells>
  <hyperlinks>
    <hyperlink ref="F1:G1" location="C2" display="1) Krycí list rozpočtu" xr:uid="{00000000-0004-0000-0300-000000000000}"/>
    <hyperlink ref="H1:K1" location="C86" display="2) Rekapitulace rozpočtu" xr:uid="{00000000-0004-0000-0300-000001000000}"/>
    <hyperlink ref="L1" location="C112" display="3) Rozpočet" xr:uid="{00000000-0004-0000-0300-000002000000}"/>
    <hyperlink ref="S1:T1" location="'Rekapitulace stavby'!C2" display="Rekapitulace stavby" xr:uid="{00000000-0004-0000-03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N30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2"/>
      <c r="C1" s="12"/>
      <c r="D1" s="13" t="s">
        <v>1</v>
      </c>
      <c r="E1" s="12"/>
      <c r="F1" s="14" t="s">
        <v>107</v>
      </c>
      <c r="G1" s="14"/>
      <c r="H1" s="227" t="s">
        <v>108</v>
      </c>
      <c r="I1" s="227"/>
      <c r="J1" s="227"/>
      <c r="K1" s="227"/>
      <c r="L1" s="14" t="s">
        <v>109</v>
      </c>
      <c r="M1" s="12"/>
      <c r="N1" s="12"/>
      <c r="O1" s="13" t="s">
        <v>110</v>
      </c>
      <c r="P1" s="12"/>
      <c r="Q1" s="12"/>
      <c r="R1" s="12"/>
      <c r="S1" s="14" t="s">
        <v>111</v>
      </c>
      <c r="T1" s="14"/>
      <c r="U1" s="108"/>
      <c r="V1" s="108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76" t="s">
        <v>7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S2" s="183" t="s">
        <v>8</v>
      </c>
      <c r="T2" s="184"/>
      <c r="U2" s="184"/>
      <c r="V2" s="184"/>
      <c r="W2" s="184"/>
      <c r="X2" s="184"/>
      <c r="Y2" s="184"/>
      <c r="Z2" s="184"/>
      <c r="AA2" s="184"/>
      <c r="AB2" s="184"/>
      <c r="AC2" s="184"/>
      <c r="AT2" s="19" t="s">
        <v>90</v>
      </c>
      <c r="AZ2" s="109" t="s">
        <v>311</v>
      </c>
      <c r="BA2" s="109" t="s">
        <v>311</v>
      </c>
      <c r="BB2" s="109" t="s">
        <v>19</v>
      </c>
      <c r="BC2" s="109" t="s">
        <v>1119</v>
      </c>
      <c r="BD2" s="109" t="s">
        <v>114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115</v>
      </c>
      <c r="AZ3" s="109" t="s">
        <v>1120</v>
      </c>
      <c r="BA3" s="109" t="s">
        <v>1120</v>
      </c>
      <c r="BB3" s="109" t="s">
        <v>19</v>
      </c>
      <c r="BC3" s="109" t="s">
        <v>1121</v>
      </c>
      <c r="BD3" s="109" t="s">
        <v>114</v>
      </c>
    </row>
    <row r="4" spans="1:66" ht="36.950000000000003" customHeight="1">
      <c r="B4" s="23"/>
      <c r="C4" s="178" t="s">
        <v>118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24"/>
      <c r="T4" s="18" t="s">
        <v>13</v>
      </c>
      <c r="AT4" s="19" t="s">
        <v>6</v>
      </c>
      <c r="AZ4" s="109" t="s">
        <v>215</v>
      </c>
      <c r="BA4" s="109" t="s">
        <v>215</v>
      </c>
      <c r="BB4" s="109" t="s">
        <v>19</v>
      </c>
      <c r="BC4" s="109" t="s">
        <v>1122</v>
      </c>
      <c r="BD4" s="109" t="s">
        <v>114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  <c r="AZ5" s="109" t="s">
        <v>112</v>
      </c>
      <c r="BA5" s="109" t="s">
        <v>112</v>
      </c>
      <c r="BB5" s="109" t="s">
        <v>19</v>
      </c>
      <c r="BC5" s="109" t="s">
        <v>1123</v>
      </c>
      <c r="BD5" s="109" t="s">
        <v>114</v>
      </c>
    </row>
    <row r="6" spans="1:66" ht="25.35" customHeight="1">
      <c r="B6" s="23"/>
      <c r="C6" s="25"/>
      <c r="D6" s="29" t="s">
        <v>16</v>
      </c>
      <c r="E6" s="25"/>
      <c r="F6" s="223" t="str">
        <f>'Rekapitulace stavby'!K6</f>
        <v>Pardubice - Černá za Bory malá okružní křižovatka silnic II/322 a III/2983</v>
      </c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5"/>
      <c r="R6" s="24"/>
      <c r="AZ6" s="109" t="s">
        <v>211</v>
      </c>
      <c r="BA6" s="109" t="s">
        <v>211</v>
      </c>
      <c r="BB6" s="109" t="s">
        <v>19</v>
      </c>
      <c r="BC6" s="109" t="s">
        <v>1124</v>
      </c>
      <c r="BD6" s="109" t="s">
        <v>114</v>
      </c>
    </row>
    <row r="7" spans="1:66" s="1" customFormat="1" ht="32.85" customHeight="1">
      <c r="B7" s="32"/>
      <c r="C7" s="33"/>
      <c r="D7" s="28" t="s">
        <v>123</v>
      </c>
      <c r="E7" s="33"/>
      <c r="F7" s="182" t="s">
        <v>1125</v>
      </c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33"/>
      <c r="R7" s="34"/>
      <c r="AZ7" s="109" t="s">
        <v>331</v>
      </c>
      <c r="BA7" s="109" t="s">
        <v>331</v>
      </c>
      <c r="BB7" s="109" t="s">
        <v>19</v>
      </c>
      <c r="BC7" s="109" t="s">
        <v>1126</v>
      </c>
      <c r="BD7" s="109" t="s">
        <v>114</v>
      </c>
    </row>
    <row r="8" spans="1:66" s="1" customFormat="1" ht="14.45" customHeight="1">
      <c r="B8" s="32"/>
      <c r="C8" s="33"/>
      <c r="D8" s="29" t="s">
        <v>18</v>
      </c>
      <c r="E8" s="33"/>
      <c r="F8" s="27" t="s">
        <v>19</v>
      </c>
      <c r="G8" s="33"/>
      <c r="H8" s="33"/>
      <c r="I8" s="33"/>
      <c r="J8" s="33"/>
      <c r="K8" s="33"/>
      <c r="L8" s="33"/>
      <c r="M8" s="29" t="s">
        <v>20</v>
      </c>
      <c r="N8" s="33"/>
      <c r="O8" s="27" t="s">
        <v>19</v>
      </c>
      <c r="P8" s="33"/>
      <c r="Q8" s="33"/>
      <c r="R8" s="34"/>
      <c r="AZ8" s="109" t="s">
        <v>923</v>
      </c>
      <c r="BA8" s="109" t="s">
        <v>923</v>
      </c>
      <c r="BB8" s="109" t="s">
        <v>19</v>
      </c>
      <c r="BC8" s="109" t="s">
        <v>1127</v>
      </c>
      <c r="BD8" s="109" t="s">
        <v>114</v>
      </c>
    </row>
    <row r="9" spans="1:66" s="1" customFormat="1" ht="14.45" customHeight="1">
      <c r="B9" s="32"/>
      <c r="C9" s="33"/>
      <c r="D9" s="29" t="s">
        <v>21</v>
      </c>
      <c r="E9" s="33"/>
      <c r="F9" s="27" t="s">
        <v>22</v>
      </c>
      <c r="G9" s="33"/>
      <c r="H9" s="33"/>
      <c r="I9" s="33"/>
      <c r="J9" s="33"/>
      <c r="K9" s="33"/>
      <c r="L9" s="33"/>
      <c r="M9" s="29" t="s">
        <v>23</v>
      </c>
      <c r="N9" s="33"/>
      <c r="O9" s="226" t="str">
        <f>'Rekapitulace stavby'!AN8</f>
        <v>19. 11. 2018</v>
      </c>
      <c r="P9" s="226"/>
      <c r="Q9" s="33"/>
      <c r="R9" s="34"/>
      <c r="AZ9" s="109" t="s">
        <v>999</v>
      </c>
      <c r="BA9" s="109" t="s">
        <v>999</v>
      </c>
      <c r="BB9" s="109" t="s">
        <v>19</v>
      </c>
      <c r="BC9" s="109" t="s">
        <v>1128</v>
      </c>
      <c r="BD9" s="109" t="s">
        <v>114</v>
      </c>
    </row>
    <row r="10" spans="1:66" s="1" customFormat="1" ht="10.9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  <c r="AZ10" s="109" t="s">
        <v>1129</v>
      </c>
      <c r="BA10" s="109" t="s">
        <v>1129</v>
      </c>
      <c r="BB10" s="109" t="s">
        <v>19</v>
      </c>
      <c r="BC10" s="109" t="s">
        <v>1130</v>
      </c>
      <c r="BD10" s="109" t="s">
        <v>114</v>
      </c>
    </row>
    <row r="11" spans="1:66" s="1" customFormat="1" ht="14.45" customHeight="1">
      <c r="B11" s="32"/>
      <c r="C11" s="33"/>
      <c r="D11" s="29" t="s">
        <v>25</v>
      </c>
      <c r="E11" s="33"/>
      <c r="F11" s="33"/>
      <c r="G11" s="33"/>
      <c r="H11" s="33"/>
      <c r="I11" s="33"/>
      <c r="J11" s="33"/>
      <c r="K11" s="33"/>
      <c r="L11" s="33"/>
      <c r="M11" s="29" t="s">
        <v>26</v>
      </c>
      <c r="N11" s="33"/>
      <c r="O11" s="180" t="str">
        <f>IF('Rekapitulace stavby'!AN10="","",'Rekapitulace stavby'!AN10)</f>
        <v/>
      </c>
      <c r="P11" s="180"/>
      <c r="Q11" s="33"/>
      <c r="R11" s="34"/>
      <c r="AZ11" s="109" t="s">
        <v>1131</v>
      </c>
      <c r="BA11" s="109" t="s">
        <v>1131</v>
      </c>
      <c r="BB11" s="109" t="s">
        <v>19</v>
      </c>
      <c r="BC11" s="109" t="s">
        <v>1132</v>
      </c>
      <c r="BD11" s="109" t="s">
        <v>114</v>
      </c>
    </row>
    <row r="12" spans="1:66" s="1" customFormat="1" ht="18" customHeight="1">
      <c r="B12" s="32"/>
      <c r="C12" s="33"/>
      <c r="D12" s="33"/>
      <c r="E12" s="27" t="str">
        <f>IF('Rekapitulace stavby'!E11="","",'Rekapitulace stavby'!E11)</f>
        <v xml:space="preserve"> </v>
      </c>
      <c r="F12" s="33"/>
      <c r="G12" s="33"/>
      <c r="H12" s="33"/>
      <c r="I12" s="33"/>
      <c r="J12" s="33"/>
      <c r="K12" s="33"/>
      <c r="L12" s="33"/>
      <c r="M12" s="29" t="s">
        <v>27</v>
      </c>
      <c r="N12" s="33"/>
      <c r="O12" s="180" t="str">
        <f>IF('Rekapitulace stavby'!AN11="","",'Rekapitulace stavby'!AN11)</f>
        <v/>
      </c>
      <c r="P12" s="180"/>
      <c r="Q12" s="33"/>
      <c r="R12" s="34"/>
      <c r="AZ12" s="109" t="s">
        <v>1133</v>
      </c>
      <c r="BA12" s="109" t="s">
        <v>1133</v>
      </c>
      <c r="BB12" s="109" t="s">
        <v>19</v>
      </c>
      <c r="BC12" s="109" t="s">
        <v>1134</v>
      </c>
      <c r="BD12" s="109" t="s">
        <v>114</v>
      </c>
    </row>
    <row r="13" spans="1:66" s="1" customFormat="1" ht="6.95" customHeight="1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  <c r="AZ13" s="109" t="s">
        <v>1135</v>
      </c>
      <c r="BA13" s="109" t="s">
        <v>1135</v>
      </c>
      <c r="BB13" s="109" t="s">
        <v>19</v>
      </c>
      <c r="BC13" s="109" t="s">
        <v>1136</v>
      </c>
      <c r="BD13" s="109" t="s">
        <v>114</v>
      </c>
    </row>
    <row r="14" spans="1:66" s="1" customFormat="1" ht="14.45" customHeight="1">
      <c r="B14" s="32"/>
      <c r="C14" s="33"/>
      <c r="D14" s="29" t="s">
        <v>28</v>
      </c>
      <c r="E14" s="33"/>
      <c r="F14" s="33"/>
      <c r="G14" s="33"/>
      <c r="H14" s="33"/>
      <c r="I14" s="33"/>
      <c r="J14" s="33"/>
      <c r="K14" s="33"/>
      <c r="L14" s="33"/>
      <c r="M14" s="29" t="s">
        <v>26</v>
      </c>
      <c r="N14" s="33"/>
      <c r="O14" s="180" t="str">
        <f>IF('Rekapitulace stavby'!AN13="","",'Rekapitulace stavby'!AN13)</f>
        <v/>
      </c>
      <c r="P14" s="180"/>
      <c r="Q14" s="33"/>
      <c r="R14" s="34"/>
      <c r="AZ14" s="109" t="s">
        <v>1137</v>
      </c>
      <c r="BA14" s="109" t="s">
        <v>1137</v>
      </c>
      <c r="BB14" s="109" t="s">
        <v>19</v>
      </c>
      <c r="BC14" s="109" t="s">
        <v>1138</v>
      </c>
      <c r="BD14" s="109" t="s">
        <v>114</v>
      </c>
    </row>
    <row r="15" spans="1:66" s="1" customFormat="1" ht="18" customHeight="1">
      <c r="B15" s="32"/>
      <c r="C15" s="33"/>
      <c r="D15" s="33"/>
      <c r="E15" s="27" t="str">
        <f>IF('Rekapitulace stavby'!E14="","",'Rekapitulace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27</v>
      </c>
      <c r="N15" s="33"/>
      <c r="O15" s="180" t="str">
        <f>IF('Rekapitulace stavby'!AN14="","",'Rekapitulace stavby'!AN14)</f>
        <v/>
      </c>
      <c r="P15" s="180"/>
      <c r="Q15" s="33"/>
      <c r="R15" s="34"/>
      <c r="AZ15" s="109" t="s">
        <v>272</v>
      </c>
      <c r="BA15" s="109" t="s">
        <v>272</v>
      </c>
      <c r="BB15" s="109" t="s">
        <v>19</v>
      </c>
      <c r="BC15" s="109" t="s">
        <v>1139</v>
      </c>
      <c r="BD15" s="109" t="s">
        <v>114</v>
      </c>
    </row>
    <row r="16" spans="1:66" s="1" customFormat="1" ht="6.95" customHeight="1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  <c r="AZ16" s="109" t="s">
        <v>120</v>
      </c>
      <c r="BA16" s="109" t="s">
        <v>120</v>
      </c>
      <c r="BB16" s="109" t="s">
        <v>19</v>
      </c>
      <c r="BC16" s="109" t="s">
        <v>10</v>
      </c>
      <c r="BD16" s="109" t="s">
        <v>114</v>
      </c>
    </row>
    <row r="17" spans="2:56" s="1" customFormat="1" ht="14.45" customHeight="1">
      <c r="B17" s="32"/>
      <c r="C17" s="33"/>
      <c r="D17" s="29" t="s">
        <v>29</v>
      </c>
      <c r="E17" s="33"/>
      <c r="F17" s="33"/>
      <c r="G17" s="33"/>
      <c r="H17" s="33"/>
      <c r="I17" s="33"/>
      <c r="J17" s="33"/>
      <c r="K17" s="33"/>
      <c r="L17" s="33"/>
      <c r="M17" s="29" t="s">
        <v>26</v>
      </c>
      <c r="N17" s="33"/>
      <c r="O17" s="180" t="str">
        <f>IF('Rekapitulace stavby'!AN16="","",'Rekapitulace stavby'!AN16)</f>
        <v/>
      </c>
      <c r="P17" s="180"/>
      <c r="Q17" s="33"/>
      <c r="R17" s="34"/>
      <c r="AZ17" s="109" t="s">
        <v>121</v>
      </c>
      <c r="BA17" s="109" t="s">
        <v>121</v>
      </c>
      <c r="BB17" s="109" t="s">
        <v>19</v>
      </c>
      <c r="BC17" s="109" t="s">
        <v>838</v>
      </c>
      <c r="BD17" s="109" t="s">
        <v>114</v>
      </c>
    </row>
    <row r="18" spans="2:56" s="1" customFormat="1" ht="18" customHeight="1">
      <c r="B18" s="32"/>
      <c r="C18" s="33"/>
      <c r="D18" s="33"/>
      <c r="E18" s="27" t="str">
        <f>IF('Rekapitulace stavby'!E17="","",'Rekapitulace stavby'!E17)</f>
        <v xml:space="preserve"> </v>
      </c>
      <c r="F18" s="33"/>
      <c r="G18" s="33"/>
      <c r="H18" s="33"/>
      <c r="I18" s="33"/>
      <c r="J18" s="33"/>
      <c r="K18" s="33"/>
      <c r="L18" s="33"/>
      <c r="M18" s="29" t="s">
        <v>27</v>
      </c>
      <c r="N18" s="33"/>
      <c r="O18" s="180" t="str">
        <f>IF('Rekapitulace stavby'!AN17="","",'Rekapitulace stavby'!AN17)</f>
        <v/>
      </c>
      <c r="P18" s="180"/>
      <c r="Q18" s="33"/>
      <c r="R18" s="34"/>
      <c r="AZ18" s="109" t="s">
        <v>321</v>
      </c>
      <c r="BA18" s="109" t="s">
        <v>321</v>
      </c>
      <c r="BB18" s="109" t="s">
        <v>19</v>
      </c>
      <c r="BC18" s="109" t="s">
        <v>1140</v>
      </c>
      <c r="BD18" s="109" t="s">
        <v>114</v>
      </c>
    </row>
    <row r="19" spans="2:56" s="1" customFormat="1" ht="6.95" customHeight="1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  <c r="AZ19" s="109" t="s">
        <v>127</v>
      </c>
      <c r="BA19" s="109" t="s">
        <v>127</v>
      </c>
      <c r="BB19" s="109" t="s">
        <v>19</v>
      </c>
      <c r="BC19" s="109" t="s">
        <v>1141</v>
      </c>
      <c r="BD19" s="109" t="s">
        <v>114</v>
      </c>
    </row>
    <row r="20" spans="2:56" s="1" customFormat="1" ht="14.45" customHeight="1">
      <c r="B20" s="32"/>
      <c r="C20" s="33"/>
      <c r="D20" s="29" t="s">
        <v>31</v>
      </c>
      <c r="E20" s="33"/>
      <c r="F20" s="33"/>
      <c r="G20" s="33"/>
      <c r="H20" s="33"/>
      <c r="I20" s="33"/>
      <c r="J20" s="33"/>
      <c r="K20" s="33"/>
      <c r="L20" s="33"/>
      <c r="M20" s="29" t="s">
        <v>26</v>
      </c>
      <c r="N20" s="33"/>
      <c r="O20" s="180" t="str">
        <f>IF('Rekapitulace stavby'!AN19="","",'Rekapitulace stavby'!AN19)</f>
        <v/>
      </c>
      <c r="P20" s="180"/>
      <c r="Q20" s="33"/>
      <c r="R20" s="34"/>
      <c r="AZ20" s="109" t="s">
        <v>390</v>
      </c>
      <c r="BA20" s="109" t="s">
        <v>390</v>
      </c>
      <c r="BB20" s="109" t="s">
        <v>19</v>
      </c>
      <c r="BC20" s="109" t="s">
        <v>323</v>
      </c>
      <c r="BD20" s="109" t="s">
        <v>114</v>
      </c>
    </row>
    <row r="21" spans="2:56" s="1" customFormat="1" ht="18" customHeight="1">
      <c r="B21" s="32"/>
      <c r="C21" s="33"/>
      <c r="D21" s="33"/>
      <c r="E21" s="27" t="str">
        <f>IF('Rekapitulace stavby'!E20="","",'Rekapitulace stavby'!E20)</f>
        <v xml:space="preserve"> </v>
      </c>
      <c r="F21" s="33"/>
      <c r="G21" s="33"/>
      <c r="H21" s="33"/>
      <c r="I21" s="33"/>
      <c r="J21" s="33"/>
      <c r="K21" s="33"/>
      <c r="L21" s="33"/>
      <c r="M21" s="29" t="s">
        <v>27</v>
      </c>
      <c r="N21" s="33"/>
      <c r="O21" s="180" t="str">
        <f>IF('Rekapitulace stavby'!AN20="","",'Rekapitulace stavby'!AN20)</f>
        <v/>
      </c>
      <c r="P21" s="180"/>
      <c r="Q21" s="33"/>
      <c r="R21" s="34"/>
      <c r="AZ21" s="109" t="s">
        <v>408</v>
      </c>
      <c r="BA21" s="109" t="s">
        <v>408</v>
      </c>
      <c r="BB21" s="109" t="s">
        <v>19</v>
      </c>
      <c r="BC21" s="109" t="s">
        <v>10</v>
      </c>
      <c r="BD21" s="109" t="s">
        <v>114</v>
      </c>
    </row>
    <row r="22" spans="2:56" s="1" customFormat="1" ht="6.95" customHeight="1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  <c r="AZ22" s="109" t="s">
        <v>738</v>
      </c>
      <c r="BA22" s="109" t="s">
        <v>738</v>
      </c>
      <c r="BB22" s="109" t="s">
        <v>19</v>
      </c>
      <c r="BC22" s="109" t="s">
        <v>838</v>
      </c>
      <c r="BD22" s="109" t="s">
        <v>114</v>
      </c>
    </row>
    <row r="23" spans="2:56" s="1" customFormat="1" ht="14.45" customHeight="1">
      <c r="B23" s="32"/>
      <c r="C23" s="33"/>
      <c r="D23" s="29" t="s">
        <v>32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  <c r="AZ23" s="109" t="s">
        <v>1142</v>
      </c>
      <c r="BA23" s="109" t="s">
        <v>1142</v>
      </c>
      <c r="BB23" s="109" t="s">
        <v>19</v>
      </c>
      <c r="BC23" s="109" t="s">
        <v>1140</v>
      </c>
      <c r="BD23" s="109" t="s">
        <v>114</v>
      </c>
    </row>
    <row r="24" spans="2:56" s="1" customFormat="1" ht="16.5" customHeight="1">
      <c r="B24" s="32"/>
      <c r="C24" s="33"/>
      <c r="D24" s="33"/>
      <c r="E24" s="188" t="s">
        <v>19</v>
      </c>
      <c r="F24" s="188"/>
      <c r="G24" s="188"/>
      <c r="H24" s="188"/>
      <c r="I24" s="188"/>
      <c r="J24" s="188"/>
      <c r="K24" s="188"/>
      <c r="L24" s="188"/>
      <c r="M24" s="33"/>
      <c r="N24" s="33"/>
      <c r="O24" s="33"/>
      <c r="P24" s="33"/>
      <c r="Q24" s="33"/>
      <c r="R24" s="34"/>
      <c r="AZ24" s="109" t="s">
        <v>356</v>
      </c>
      <c r="BA24" s="109" t="s">
        <v>356</v>
      </c>
      <c r="BB24" s="109" t="s">
        <v>19</v>
      </c>
      <c r="BC24" s="109" t="s">
        <v>1143</v>
      </c>
      <c r="BD24" s="109" t="s">
        <v>114</v>
      </c>
    </row>
    <row r="25" spans="2:56" s="1" customFormat="1" ht="6.95" customHeigh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  <c r="AZ25" s="109" t="s">
        <v>152</v>
      </c>
      <c r="BA25" s="109" t="s">
        <v>152</v>
      </c>
      <c r="BB25" s="109" t="s">
        <v>19</v>
      </c>
      <c r="BC25" s="109" t="s">
        <v>80</v>
      </c>
      <c r="BD25" s="109" t="s">
        <v>114</v>
      </c>
    </row>
    <row r="26" spans="2:56" s="1" customFormat="1" ht="6.95" customHeight="1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  <c r="AZ26" s="109" t="s">
        <v>363</v>
      </c>
      <c r="BA26" s="109" t="s">
        <v>363</v>
      </c>
      <c r="BB26" s="109" t="s">
        <v>19</v>
      </c>
      <c r="BC26" s="109" t="s">
        <v>1144</v>
      </c>
      <c r="BD26" s="109" t="s">
        <v>114</v>
      </c>
    </row>
    <row r="27" spans="2:56" s="1" customFormat="1" ht="14.45" customHeight="1">
      <c r="B27" s="32"/>
      <c r="C27" s="33"/>
      <c r="D27" s="110" t="s">
        <v>149</v>
      </c>
      <c r="E27" s="33"/>
      <c r="F27" s="33"/>
      <c r="G27" s="33"/>
      <c r="H27" s="33"/>
      <c r="I27" s="33"/>
      <c r="J27" s="33"/>
      <c r="K27" s="33"/>
      <c r="L27" s="33"/>
      <c r="M27" s="189">
        <f>N88</f>
        <v>0</v>
      </c>
      <c r="N27" s="189"/>
      <c r="O27" s="189"/>
      <c r="P27" s="189"/>
      <c r="Q27" s="33"/>
      <c r="R27" s="34"/>
      <c r="AZ27" s="109" t="s">
        <v>746</v>
      </c>
      <c r="BA27" s="109" t="s">
        <v>746</v>
      </c>
      <c r="BB27" s="109" t="s">
        <v>19</v>
      </c>
      <c r="BC27" s="109" t="s">
        <v>1145</v>
      </c>
      <c r="BD27" s="109" t="s">
        <v>114</v>
      </c>
    </row>
    <row r="28" spans="2:56" s="1" customFormat="1" ht="14.45" customHeight="1">
      <c r="B28" s="32"/>
      <c r="C28" s="33"/>
      <c r="D28" s="31" t="s">
        <v>151</v>
      </c>
      <c r="E28" s="33"/>
      <c r="F28" s="33"/>
      <c r="G28" s="33"/>
      <c r="H28" s="33"/>
      <c r="I28" s="33"/>
      <c r="J28" s="33"/>
      <c r="K28" s="33"/>
      <c r="L28" s="33"/>
      <c r="M28" s="189">
        <f>N96</f>
        <v>0</v>
      </c>
      <c r="N28" s="189"/>
      <c r="O28" s="189"/>
      <c r="P28" s="189"/>
      <c r="Q28" s="33"/>
      <c r="R28" s="34"/>
    </row>
    <row r="29" spans="2:56" s="1" customFormat="1" ht="6.95" customHeight="1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56" s="1" customFormat="1" ht="25.35" customHeight="1">
      <c r="B30" s="32"/>
      <c r="C30" s="33"/>
      <c r="D30" s="111" t="s">
        <v>35</v>
      </c>
      <c r="E30" s="33"/>
      <c r="F30" s="33"/>
      <c r="G30" s="33"/>
      <c r="H30" s="33"/>
      <c r="I30" s="33"/>
      <c r="J30" s="33"/>
      <c r="K30" s="33"/>
      <c r="L30" s="33"/>
      <c r="M30" s="228">
        <f>ROUND(M27+M28,2)</f>
        <v>0</v>
      </c>
      <c r="N30" s="225"/>
      <c r="O30" s="225"/>
      <c r="P30" s="225"/>
      <c r="Q30" s="33"/>
      <c r="R30" s="34"/>
    </row>
    <row r="31" spans="2:56" s="1" customFormat="1" ht="6.95" customHeight="1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56" s="1" customFormat="1" ht="14.45" customHeight="1">
      <c r="B32" s="32"/>
      <c r="C32" s="33"/>
      <c r="D32" s="39" t="s">
        <v>36</v>
      </c>
      <c r="E32" s="39" t="s">
        <v>37</v>
      </c>
      <c r="F32" s="40">
        <v>0.21</v>
      </c>
      <c r="G32" s="112" t="s">
        <v>38</v>
      </c>
      <c r="H32" s="229">
        <f>ROUND((SUM(BE96:BE97)+SUM(BE115:BE304)), 2)</f>
        <v>0</v>
      </c>
      <c r="I32" s="225"/>
      <c r="J32" s="225"/>
      <c r="K32" s="33"/>
      <c r="L32" s="33"/>
      <c r="M32" s="229">
        <f>ROUND(ROUND((SUM(BE96:BE97)+SUM(BE115:BE304)), 2)*F32, 2)</f>
        <v>0</v>
      </c>
      <c r="N32" s="225"/>
      <c r="O32" s="225"/>
      <c r="P32" s="225"/>
      <c r="Q32" s="33"/>
      <c r="R32" s="34"/>
    </row>
    <row r="33" spans="2:18" s="1" customFormat="1" ht="14.45" customHeight="1">
      <c r="B33" s="32"/>
      <c r="C33" s="33"/>
      <c r="D33" s="33"/>
      <c r="E33" s="39" t="s">
        <v>39</v>
      </c>
      <c r="F33" s="40">
        <v>0.15</v>
      </c>
      <c r="G33" s="112" t="s">
        <v>38</v>
      </c>
      <c r="H33" s="229">
        <f>ROUND((SUM(BF96:BF97)+SUM(BF115:BF304)), 2)</f>
        <v>0</v>
      </c>
      <c r="I33" s="225"/>
      <c r="J33" s="225"/>
      <c r="K33" s="33"/>
      <c r="L33" s="33"/>
      <c r="M33" s="229">
        <f>ROUND(ROUND((SUM(BF96:BF97)+SUM(BF115:BF304)), 2)*F33, 2)</f>
        <v>0</v>
      </c>
      <c r="N33" s="225"/>
      <c r="O33" s="225"/>
      <c r="P33" s="225"/>
      <c r="Q33" s="33"/>
      <c r="R33" s="34"/>
    </row>
    <row r="34" spans="2:18" s="1" customFormat="1" ht="14.45" hidden="1" customHeight="1">
      <c r="B34" s="32"/>
      <c r="C34" s="33"/>
      <c r="D34" s="33"/>
      <c r="E34" s="39" t="s">
        <v>40</v>
      </c>
      <c r="F34" s="40">
        <v>0.21</v>
      </c>
      <c r="G34" s="112" t="s">
        <v>38</v>
      </c>
      <c r="H34" s="229">
        <f>ROUND((SUM(BG96:BG97)+SUM(BG115:BG304)), 2)</f>
        <v>0</v>
      </c>
      <c r="I34" s="225"/>
      <c r="J34" s="225"/>
      <c r="K34" s="33"/>
      <c r="L34" s="33"/>
      <c r="M34" s="229">
        <v>0</v>
      </c>
      <c r="N34" s="225"/>
      <c r="O34" s="225"/>
      <c r="P34" s="225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41</v>
      </c>
      <c r="F35" s="40">
        <v>0.15</v>
      </c>
      <c r="G35" s="112" t="s">
        <v>38</v>
      </c>
      <c r="H35" s="229">
        <f>ROUND((SUM(BH96:BH97)+SUM(BH115:BH304)), 2)</f>
        <v>0</v>
      </c>
      <c r="I35" s="225"/>
      <c r="J35" s="225"/>
      <c r="K35" s="33"/>
      <c r="L35" s="33"/>
      <c r="M35" s="229">
        <v>0</v>
      </c>
      <c r="N35" s="225"/>
      <c r="O35" s="225"/>
      <c r="P35" s="225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42</v>
      </c>
      <c r="F36" s="40">
        <v>0</v>
      </c>
      <c r="G36" s="112" t="s">
        <v>38</v>
      </c>
      <c r="H36" s="229">
        <f>ROUND((SUM(BI96:BI97)+SUM(BI115:BI304)), 2)</f>
        <v>0</v>
      </c>
      <c r="I36" s="225"/>
      <c r="J36" s="225"/>
      <c r="K36" s="33"/>
      <c r="L36" s="33"/>
      <c r="M36" s="229">
        <v>0</v>
      </c>
      <c r="N36" s="225"/>
      <c r="O36" s="225"/>
      <c r="P36" s="225"/>
      <c r="Q36" s="33"/>
      <c r="R36" s="34"/>
    </row>
    <row r="37" spans="2:18" s="1" customFormat="1" ht="6.95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>
      <c r="B38" s="32"/>
      <c r="C38" s="107"/>
      <c r="D38" s="113" t="s">
        <v>43</v>
      </c>
      <c r="E38" s="76"/>
      <c r="F38" s="76"/>
      <c r="G38" s="114" t="s">
        <v>44</v>
      </c>
      <c r="H38" s="115" t="s">
        <v>45</v>
      </c>
      <c r="I38" s="76"/>
      <c r="J38" s="76"/>
      <c r="K38" s="76"/>
      <c r="L38" s="230">
        <f>SUM(M30:M36)</f>
        <v>0</v>
      </c>
      <c r="M38" s="230"/>
      <c r="N38" s="230"/>
      <c r="O38" s="230"/>
      <c r="P38" s="231"/>
      <c r="Q38" s="107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ht="13.5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4"/>
    </row>
    <row r="42" spans="2:18" ht="13.5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 ht="13.5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 ht="13.5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 ht="13.5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 ht="13.5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 ht="13.5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 ht="13.5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 ht="13.5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>
      <c r="B50" s="32"/>
      <c r="C50" s="33"/>
      <c r="D50" s="47" t="s">
        <v>46</v>
      </c>
      <c r="E50" s="48"/>
      <c r="F50" s="48"/>
      <c r="G50" s="48"/>
      <c r="H50" s="49"/>
      <c r="I50" s="33"/>
      <c r="J50" s="47" t="s">
        <v>47</v>
      </c>
      <c r="K50" s="48"/>
      <c r="L50" s="48"/>
      <c r="M50" s="48"/>
      <c r="N50" s="48"/>
      <c r="O50" s="48"/>
      <c r="P50" s="49"/>
      <c r="Q50" s="33"/>
      <c r="R50" s="34"/>
    </row>
    <row r="51" spans="2:18" ht="13.5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 ht="13.5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 ht="13.5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 ht="13.5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 ht="13.5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 ht="13.5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 ht="13.5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 ht="13.5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>
      <c r="B59" s="32"/>
      <c r="C59" s="33"/>
      <c r="D59" s="52" t="s">
        <v>48</v>
      </c>
      <c r="E59" s="53"/>
      <c r="F59" s="53"/>
      <c r="G59" s="54" t="s">
        <v>49</v>
      </c>
      <c r="H59" s="55"/>
      <c r="I59" s="33"/>
      <c r="J59" s="52" t="s">
        <v>48</v>
      </c>
      <c r="K59" s="53"/>
      <c r="L59" s="53"/>
      <c r="M59" s="53"/>
      <c r="N59" s="54" t="s">
        <v>49</v>
      </c>
      <c r="O59" s="53"/>
      <c r="P59" s="55"/>
      <c r="Q59" s="33"/>
      <c r="R59" s="34"/>
    </row>
    <row r="60" spans="2:18" ht="13.5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>
      <c r="B61" s="32"/>
      <c r="C61" s="33"/>
      <c r="D61" s="47" t="s">
        <v>50</v>
      </c>
      <c r="E61" s="48"/>
      <c r="F61" s="48"/>
      <c r="G61" s="48"/>
      <c r="H61" s="49"/>
      <c r="I61" s="33"/>
      <c r="J61" s="47" t="s">
        <v>51</v>
      </c>
      <c r="K61" s="48"/>
      <c r="L61" s="48"/>
      <c r="M61" s="48"/>
      <c r="N61" s="48"/>
      <c r="O61" s="48"/>
      <c r="P61" s="49"/>
      <c r="Q61" s="33"/>
      <c r="R61" s="34"/>
    </row>
    <row r="62" spans="2:18" ht="13.5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 ht="13.5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 ht="13.5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21" ht="13.5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21" ht="13.5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21" ht="13.5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21" ht="13.5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21" ht="13.5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21" s="1" customFormat="1">
      <c r="B70" s="32"/>
      <c r="C70" s="33"/>
      <c r="D70" s="52" t="s">
        <v>48</v>
      </c>
      <c r="E70" s="53"/>
      <c r="F70" s="53"/>
      <c r="G70" s="54" t="s">
        <v>49</v>
      </c>
      <c r="H70" s="55"/>
      <c r="I70" s="33"/>
      <c r="J70" s="52" t="s">
        <v>48</v>
      </c>
      <c r="K70" s="53"/>
      <c r="L70" s="53"/>
      <c r="M70" s="53"/>
      <c r="N70" s="54" t="s">
        <v>49</v>
      </c>
      <c r="O70" s="53"/>
      <c r="P70" s="55"/>
      <c r="Q70" s="33"/>
      <c r="R70" s="34"/>
    </row>
    <row r="71" spans="2:21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5" customHeight="1">
      <c r="B75" s="116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8"/>
    </row>
    <row r="76" spans="2:21" s="1" customFormat="1" ht="36.950000000000003" customHeight="1">
      <c r="B76" s="32"/>
      <c r="C76" s="178" t="s">
        <v>161</v>
      </c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34"/>
      <c r="T76" s="119"/>
      <c r="U76" s="119"/>
    </row>
    <row r="77" spans="2:21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19"/>
      <c r="U77" s="119"/>
    </row>
    <row r="78" spans="2:21" s="1" customFormat="1" ht="30" customHeight="1">
      <c r="B78" s="32"/>
      <c r="C78" s="29" t="s">
        <v>16</v>
      </c>
      <c r="D78" s="33"/>
      <c r="E78" s="33"/>
      <c r="F78" s="223" t="str">
        <f>F6</f>
        <v>Pardubice - Černá za Bory malá okružní křižovatka silnic II/322 a III/2983</v>
      </c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33"/>
      <c r="R78" s="34"/>
      <c r="T78" s="119"/>
      <c r="U78" s="119"/>
    </row>
    <row r="79" spans="2:21" s="1" customFormat="1" ht="36.950000000000003" customHeight="1">
      <c r="B79" s="32"/>
      <c r="C79" s="66" t="s">
        <v>123</v>
      </c>
      <c r="D79" s="33"/>
      <c r="E79" s="33"/>
      <c r="F79" s="208" t="str">
        <f>F7</f>
        <v>SO 301 - Odvodnění povrchových vod</v>
      </c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33"/>
      <c r="R79" s="34"/>
      <c r="T79" s="119"/>
      <c r="U79" s="119"/>
    </row>
    <row r="80" spans="2:21" s="1" customFormat="1" ht="6.95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  <c r="T80" s="119"/>
      <c r="U80" s="119"/>
    </row>
    <row r="81" spans="2:47" s="1" customFormat="1" ht="18" customHeight="1">
      <c r="B81" s="32"/>
      <c r="C81" s="29" t="s">
        <v>21</v>
      </c>
      <c r="D81" s="33"/>
      <c r="E81" s="33"/>
      <c r="F81" s="27" t="str">
        <f>F9</f>
        <v xml:space="preserve"> </v>
      </c>
      <c r="G81" s="33"/>
      <c r="H81" s="33"/>
      <c r="I81" s="33"/>
      <c r="J81" s="33"/>
      <c r="K81" s="29" t="s">
        <v>23</v>
      </c>
      <c r="L81" s="33"/>
      <c r="M81" s="226" t="str">
        <f>IF(O9="","",O9)</f>
        <v>19. 11. 2018</v>
      </c>
      <c r="N81" s="226"/>
      <c r="O81" s="226"/>
      <c r="P81" s="226"/>
      <c r="Q81" s="33"/>
      <c r="R81" s="34"/>
      <c r="T81" s="119"/>
      <c r="U81" s="119"/>
    </row>
    <row r="82" spans="2:47" s="1" customFormat="1" ht="6.95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  <c r="T82" s="119"/>
      <c r="U82" s="119"/>
    </row>
    <row r="83" spans="2:47" s="1" customFormat="1">
      <c r="B83" s="32"/>
      <c r="C83" s="29" t="s">
        <v>25</v>
      </c>
      <c r="D83" s="33"/>
      <c r="E83" s="33"/>
      <c r="F83" s="27" t="str">
        <f>E12</f>
        <v xml:space="preserve"> </v>
      </c>
      <c r="G83" s="33"/>
      <c r="H83" s="33"/>
      <c r="I83" s="33"/>
      <c r="J83" s="33"/>
      <c r="K83" s="29" t="s">
        <v>29</v>
      </c>
      <c r="L83" s="33"/>
      <c r="M83" s="180" t="str">
        <f>E18</f>
        <v xml:space="preserve"> </v>
      </c>
      <c r="N83" s="180"/>
      <c r="O83" s="180"/>
      <c r="P83" s="180"/>
      <c r="Q83" s="180"/>
      <c r="R83" s="34"/>
      <c r="T83" s="119"/>
      <c r="U83" s="119"/>
    </row>
    <row r="84" spans="2:47" s="1" customFormat="1" ht="14.45" customHeight="1">
      <c r="B84" s="32"/>
      <c r="C84" s="29" t="s">
        <v>28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31</v>
      </c>
      <c r="L84" s="33"/>
      <c r="M84" s="180" t="str">
        <f>E21</f>
        <v xml:space="preserve"> </v>
      </c>
      <c r="N84" s="180"/>
      <c r="O84" s="180"/>
      <c r="P84" s="180"/>
      <c r="Q84" s="180"/>
      <c r="R84" s="34"/>
      <c r="T84" s="119"/>
      <c r="U84" s="119"/>
    </row>
    <row r="85" spans="2:47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  <c r="T85" s="119"/>
      <c r="U85" s="119"/>
    </row>
    <row r="86" spans="2:47" s="1" customFormat="1" ht="29.25" customHeight="1">
      <c r="B86" s="32"/>
      <c r="C86" s="232" t="s">
        <v>162</v>
      </c>
      <c r="D86" s="233"/>
      <c r="E86" s="233"/>
      <c r="F86" s="233"/>
      <c r="G86" s="233"/>
      <c r="H86" s="107"/>
      <c r="I86" s="107"/>
      <c r="J86" s="107"/>
      <c r="K86" s="107"/>
      <c r="L86" s="107"/>
      <c r="M86" s="107"/>
      <c r="N86" s="232" t="s">
        <v>163</v>
      </c>
      <c r="O86" s="233"/>
      <c r="P86" s="233"/>
      <c r="Q86" s="233"/>
      <c r="R86" s="34"/>
      <c r="T86" s="119"/>
      <c r="U86" s="119"/>
    </row>
    <row r="87" spans="2:47" s="1" customFormat="1" ht="10.3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  <c r="T87" s="119"/>
      <c r="U87" s="119"/>
    </row>
    <row r="88" spans="2:47" s="1" customFormat="1" ht="29.25" customHeight="1">
      <c r="B88" s="32"/>
      <c r="C88" s="120" t="s">
        <v>164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187">
        <f>N115</f>
        <v>0</v>
      </c>
      <c r="O88" s="234"/>
      <c r="P88" s="234"/>
      <c r="Q88" s="234"/>
      <c r="R88" s="34"/>
      <c r="T88" s="119"/>
      <c r="U88" s="119"/>
      <c r="AU88" s="19" t="s">
        <v>115</v>
      </c>
    </row>
    <row r="89" spans="2:47" s="6" customFormat="1" ht="24.95" customHeight="1">
      <c r="B89" s="121"/>
      <c r="C89" s="122"/>
      <c r="D89" s="123" t="s">
        <v>165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35">
        <f>N116</f>
        <v>0</v>
      </c>
      <c r="O89" s="236"/>
      <c r="P89" s="236"/>
      <c r="Q89" s="236"/>
      <c r="R89" s="124"/>
      <c r="T89" s="125"/>
      <c r="U89" s="125"/>
    </row>
    <row r="90" spans="2:47" s="6" customFormat="1" ht="24.95" customHeight="1">
      <c r="B90" s="121"/>
      <c r="C90" s="122"/>
      <c r="D90" s="123" t="s">
        <v>564</v>
      </c>
      <c r="E90" s="122"/>
      <c r="F90" s="122"/>
      <c r="G90" s="122"/>
      <c r="H90" s="122"/>
      <c r="I90" s="122"/>
      <c r="J90" s="122"/>
      <c r="K90" s="122"/>
      <c r="L90" s="122"/>
      <c r="M90" s="122"/>
      <c r="N90" s="235">
        <f>N167</f>
        <v>0</v>
      </c>
      <c r="O90" s="236"/>
      <c r="P90" s="236"/>
      <c r="Q90" s="236"/>
      <c r="R90" s="124"/>
      <c r="T90" s="125"/>
      <c r="U90" s="125"/>
    </row>
    <row r="91" spans="2:47" s="6" customFormat="1" ht="24.95" customHeight="1">
      <c r="B91" s="121"/>
      <c r="C91" s="122"/>
      <c r="D91" s="123" t="s">
        <v>1146</v>
      </c>
      <c r="E91" s="122"/>
      <c r="F91" s="122"/>
      <c r="G91" s="122"/>
      <c r="H91" s="122"/>
      <c r="I91" s="122"/>
      <c r="J91" s="122"/>
      <c r="K91" s="122"/>
      <c r="L91" s="122"/>
      <c r="M91" s="122"/>
      <c r="N91" s="235">
        <f>N178</f>
        <v>0</v>
      </c>
      <c r="O91" s="236"/>
      <c r="P91" s="236"/>
      <c r="Q91" s="236"/>
      <c r="R91" s="124"/>
      <c r="T91" s="125"/>
      <c r="U91" s="125"/>
    </row>
    <row r="92" spans="2:47" s="6" customFormat="1" ht="24.95" customHeight="1">
      <c r="B92" s="121"/>
      <c r="C92" s="122"/>
      <c r="D92" s="123" t="s">
        <v>167</v>
      </c>
      <c r="E92" s="122"/>
      <c r="F92" s="122"/>
      <c r="G92" s="122"/>
      <c r="H92" s="122"/>
      <c r="I92" s="122"/>
      <c r="J92" s="122"/>
      <c r="K92" s="122"/>
      <c r="L92" s="122"/>
      <c r="M92" s="122"/>
      <c r="N92" s="235">
        <f>N180</f>
        <v>0</v>
      </c>
      <c r="O92" s="236"/>
      <c r="P92" s="236"/>
      <c r="Q92" s="236"/>
      <c r="R92" s="124"/>
      <c r="T92" s="125"/>
      <c r="U92" s="125"/>
    </row>
    <row r="93" spans="2:47" s="6" customFormat="1" ht="24.95" customHeight="1">
      <c r="B93" s="121"/>
      <c r="C93" s="122"/>
      <c r="D93" s="123" t="s">
        <v>168</v>
      </c>
      <c r="E93" s="122"/>
      <c r="F93" s="122"/>
      <c r="G93" s="122"/>
      <c r="H93" s="122"/>
      <c r="I93" s="122"/>
      <c r="J93" s="122"/>
      <c r="K93" s="122"/>
      <c r="L93" s="122"/>
      <c r="M93" s="122"/>
      <c r="N93" s="235">
        <f>N279</f>
        <v>0</v>
      </c>
      <c r="O93" s="236"/>
      <c r="P93" s="236"/>
      <c r="Q93" s="236"/>
      <c r="R93" s="124"/>
      <c r="T93" s="125"/>
      <c r="U93" s="125"/>
    </row>
    <row r="94" spans="2:47" s="6" customFormat="1" ht="24.95" customHeight="1">
      <c r="B94" s="121"/>
      <c r="C94" s="122"/>
      <c r="D94" s="123" t="s">
        <v>170</v>
      </c>
      <c r="E94" s="122"/>
      <c r="F94" s="122"/>
      <c r="G94" s="122"/>
      <c r="H94" s="122"/>
      <c r="I94" s="122"/>
      <c r="J94" s="122"/>
      <c r="K94" s="122"/>
      <c r="L94" s="122"/>
      <c r="M94" s="122"/>
      <c r="N94" s="235">
        <f>N294</f>
        <v>0</v>
      </c>
      <c r="O94" s="236"/>
      <c r="P94" s="236"/>
      <c r="Q94" s="236"/>
      <c r="R94" s="124"/>
      <c r="T94" s="125"/>
      <c r="U94" s="125"/>
    </row>
    <row r="95" spans="2:47" s="1" customFormat="1" ht="21.75" customHeight="1"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4"/>
      <c r="T95" s="119"/>
      <c r="U95" s="119"/>
    </row>
    <row r="96" spans="2:47" s="1" customFormat="1" ht="29.25" customHeight="1">
      <c r="B96" s="32"/>
      <c r="C96" s="120" t="s">
        <v>171</v>
      </c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234">
        <v>0</v>
      </c>
      <c r="O96" s="237"/>
      <c r="P96" s="237"/>
      <c r="Q96" s="237"/>
      <c r="R96" s="34"/>
      <c r="T96" s="126"/>
      <c r="U96" s="127" t="s">
        <v>36</v>
      </c>
    </row>
    <row r="97" spans="2:21" s="1" customFormat="1" ht="18" customHeight="1"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4"/>
      <c r="T97" s="119"/>
      <c r="U97" s="119"/>
    </row>
    <row r="98" spans="2:21" s="1" customFormat="1" ht="29.25" customHeight="1">
      <c r="B98" s="32"/>
      <c r="C98" s="106" t="s">
        <v>106</v>
      </c>
      <c r="D98" s="107"/>
      <c r="E98" s="107"/>
      <c r="F98" s="107"/>
      <c r="G98" s="107"/>
      <c r="H98" s="107"/>
      <c r="I98" s="107"/>
      <c r="J98" s="107"/>
      <c r="K98" s="107"/>
      <c r="L98" s="210">
        <f>ROUND(SUM(N88+N96),2)</f>
        <v>0</v>
      </c>
      <c r="M98" s="210"/>
      <c r="N98" s="210"/>
      <c r="O98" s="210"/>
      <c r="P98" s="210"/>
      <c r="Q98" s="210"/>
      <c r="R98" s="34"/>
      <c r="T98" s="119"/>
      <c r="U98" s="119"/>
    </row>
    <row r="99" spans="2:21" s="1" customFormat="1" ht="6.95" customHeight="1"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8"/>
      <c r="T99" s="119"/>
      <c r="U99" s="119"/>
    </row>
    <row r="103" spans="2:21" s="1" customFormat="1" ht="6.95" customHeight="1"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1"/>
    </row>
    <row r="104" spans="2:21" s="1" customFormat="1" ht="36.950000000000003" customHeight="1">
      <c r="B104" s="32"/>
      <c r="C104" s="178" t="s">
        <v>172</v>
      </c>
      <c r="D104" s="225"/>
      <c r="E104" s="225"/>
      <c r="F104" s="225"/>
      <c r="G104" s="225"/>
      <c r="H104" s="225"/>
      <c r="I104" s="225"/>
      <c r="J104" s="225"/>
      <c r="K104" s="225"/>
      <c r="L104" s="225"/>
      <c r="M104" s="225"/>
      <c r="N104" s="225"/>
      <c r="O104" s="225"/>
      <c r="P104" s="225"/>
      <c r="Q104" s="225"/>
      <c r="R104" s="34"/>
    </row>
    <row r="105" spans="2:21" s="1" customFormat="1" ht="6.95" customHeight="1"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4"/>
    </row>
    <row r="106" spans="2:21" s="1" customFormat="1" ht="30" customHeight="1">
      <c r="B106" s="32"/>
      <c r="C106" s="29" t="s">
        <v>16</v>
      </c>
      <c r="D106" s="33"/>
      <c r="E106" s="33"/>
      <c r="F106" s="223" t="str">
        <f>F6</f>
        <v>Pardubice - Černá za Bory malá okružní křižovatka silnic II/322 a III/2983</v>
      </c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33"/>
      <c r="R106" s="34"/>
    </row>
    <row r="107" spans="2:21" s="1" customFormat="1" ht="36.950000000000003" customHeight="1">
      <c r="B107" s="32"/>
      <c r="C107" s="66" t="s">
        <v>123</v>
      </c>
      <c r="D107" s="33"/>
      <c r="E107" s="33"/>
      <c r="F107" s="208" t="str">
        <f>F7</f>
        <v>SO 301 - Odvodnění povrchových vod</v>
      </c>
      <c r="G107" s="225"/>
      <c r="H107" s="225"/>
      <c r="I107" s="225"/>
      <c r="J107" s="225"/>
      <c r="K107" s="225"/>
      <c r="L107" s="225"/>
      <c r="M107" s="225"/>
      <c r="N107" s="225"/>
      <c r="O107" s="225"/>
      <c r="P107" s="225"/>
      <c r="Q107" s="33"/>
      <c r="R107" s="34"/>
    </row>
    <row r="108" spans="2:21" s="1" customFormat="1" ht="6.95" customHeight="1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4"/>
    </row>
    <row r="109" spans="2:21" s="1" customFormat="1" ht="18" customHeight="1">
      <c r="B109" s="32"/>
      <c r="C109" s="29" t="s">
        <v>21</v>
      </c>
      <c r="D109" s="33"/>
      <c r="E109" s="33"/>
      <c r="F109" s="27" t="str">
        <f>F9</f>
        <v xml:space="preserve"> </v>
      </c>
      <c r="G109" s="33"/>
      <c r="H109" s="33"/>
      <c r="I109" s="33"/>
      <c r="J109" s="33"/>
      <c r="K109" s="29" t="s">
        <v>23</v>
      </c>
      <c r="L109" s="33"/>
      <c r="M109" s="226" t="str">
        <f>IF(O9="","",O9)</f>
        <v>19. 11. 2018</v>
      </c>
      <c r="N109" s="226"/>
      <c r="O109" s="226"/>
      <c r="P109" s="226"/>
      <c r="Q109" s="33"/>
      <c r="R109" s="34"/>
    </row>
    <row r="110" spans="2:21" s="1" customFormat="1" ht="6.95" customHeight="1"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4"/>
    </row>
    <row r="111" spans="2:21" s="1" customFormat="1">
      <c r="B111" s="32"/>
      <c r="C111" s="29" t="s">
        <v>25</v>
      </c>
      <c r="D111" s="33"/>
      <c r="E111" s="33"/>
      <c r="F111" s="27" t="str">
        <f>E12</f>
        <v xml:space="preserve"> </v>
      </c>
      <c r="G111" s="33"/>
      <c r="H111" s="33"/>
      <c r="I111" s="33"/>
      <c r="J111" s="33"/>
      <c r="K111" s="29" t="s">
        <v>29</v>
      </c>
      <c r="L111" s="33"/>
      <c r="M111" s="180" t="str">
        <f>E18</f>
        <v xml:space="preserve"> </v>
      </c>
      <c r="N111" s="180"/>
      <c r="O111" s="180"/>
      <c r="P111" s="180"/>
      <c r="Q111" s="180"/>
      <c r="R111" s="34"/>
    </row>
    <row r="112" spans="2:21" s="1" customFormat="1" ht="14.45" customHeight="1">
      <c r="B112" s="32"/>
      <c r="C112" s="29" t="s">
        <v>28</v>
      </c>
      <c r="D112" s="33"/>
      <c r="E112" s="33"/>
      <c r="F112" s="27" t="str">
        <f>IF(E15="","",E15)</f>
        <v xml:space="preserve"> </v>
      </c>
      <c r="G112" s="33"/>
      <c r="H112" s="33"/>
      <c r="I112" s="33"/>
      <c r="J112" s="33"/>
      <c r="K112" s="29" t="s">
        <v>31</v>
      </c>
      <c r="L112" s="33"/>
      <c r="M112" s="180" t="str">
        <f>E21</f>
        <v xml:space="preserve"> </v>
      </c>
      <c r="N112" s="180"/>
      <c r="O112" s="180"/>
      <c r="P112" s="180"/>
      <c r="Q112" s="180"/>
      <c r="R112" s="34"/>
    </row>
    <row r="113" spans="2:65" s="1" customFormat="1" ht="10.35" customHeight="1"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4"/>
    </row>
    <row r="114" spans="2:65" s="7" customFormat="1" ht="29.25" customHeight="1">
      <c r="B114" s="128"/>
      <c r="C114" s="129" t="s">
        <v>173</v>
      </c>
      <c r="D114" s="130" t="s">
        <v>174</v>
      </c>
      <c r="E114" s="130" t="s">
        <v>54</v>
      </c>
      <c r="F114" s="238" t="s">
        <v>175</v>
      </c>
      <c r="G114" s="238"/>
      <c r="H114" s="238"/>
      <c r="I114" s="238"/>
      <c r="J114" s="130" t="s">
        <v>176</v>
      </c>
      <c r="K114" s="130" t="s">
        <v>177</v>
      </c>
      <c r="L114" s="238" t="s">
        <v>178</v>
      </c>
      <c r="M114" s="238"/>
      <c r="N114" s="238" t="s">
        <v>163</v>
      </c>
      <c r="O114" s="238"/>
      <c r="P114" s="238"/>
      <c r="Q114" s="239"/>
      <c r="R114" s="131"/>
      <c r="T114" s="77" t="s">
        <v>179</v>
      </c>
      <c r="U114" s="78" t="s">
        <v>36</v>
      </c>
      <c r="V114" s="78" t="s">
        <v>180</v>
      </c>
      <c r="W114" s="78" t="s">
        <v>181</v>
      </c>
      <c r="X114" s="78" t="s">
        <v>182</v>
      </c>
      <c r="Y114" s="78" t="s">
        <v>183</v>
      </c>
      <c r="Z114" s="78" t="s">
        <v>184</v>
      </c>
      <c r="AA114" s="79" t="s">
        <v>185</v>
      </c>
    </row>
    <row r="115" spans="2:65" s="1" customFormat="1" ht="29.25" customHeight="1">
      <c r="B115" s="32"/>
      <c r="C115" s="81" t="s">
        <v>149</v>
      </c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240">
        <f>BK115</f>
        <v>0</v>
      </c>
      <c r="O115" s="241"/>
      <c r="P115" s="241"/>
      <c r="Q115" s="241"/>
      <c r="R115" s="34"/>
      <c r="T115" s="80"/>
      <c r="U115" s="48"/>
      <c r="V115" s="48"/>
      <c r="W115" s="132">
        <f>W116+W167+W178+W180+W279+W294</f>
        <v>0</v>
      </c>
      <c r="X115" s="48"/>
      <c r="Y115" s="132">
        <f>Y116+Y167+Y178+Y180+Y279+Y294</f>
        <v>0</v>
      </c>
      <c r="Z115" s="48"/>
      <c r="AA115" s="133">
        <f>AA116+AA167+AA178+AA180+AA279+AA294</f>
        <v>0</v>
      </c>
      <c r="AT115" s="19" t="s">
        <v>71</v>
      </c>
      <c r="AU115" s="19" t="s">
        <v>115</v>
      </c>
      <c r="BK115" s="134">
        <f>BK116+BK167+BK178+BK180+BK279+BK294</f>
        <v>0</v>
      </c>
    </row>
    <row r="116" spans="2:65" s="8" customFormat="1" ht="37.35" customHeight="1">
      <c r="B116" s="135"/>
      <c r="C116" s="136"/>
      <c r="D116" s="137" t="s">
        <v>165</v>
      </c>
      <c r="E116" s="137"/>
      <c r="F116" s="137"/>
      <c r="G116" s="137"/>
      <c r="H116" s="137"/>
      <c r="I116" s="137"/>
      <c r="J116" s="137"/>
      <c r="K116" s="137"/>
      <c r="L116" s="137"/>
      <c r="M116" s="137"/>
      <c r="N116" s="221">
        <f>BK116</f>
        <v>0</v>
      </c>
      <c r="O116" s="222"/>
      <c r="P116" s="222"/>
      <c r="Q116" s="222"/>
      <c r="R116" s="138"/>
      <c r="T116" s="139"/>
      <c r="U116" s="136"/>
      <c r="V116" s="136"/>
      <c r="W116" s="140">
        <f>SUM(W117:W166)</f>
        <v>0</v>
      </c>
      <c r="X116" s="136"/>
      <c r="Y116" s="140">
        <f>SUM(Y117:Y166)</f>
        <v>0</v>
      </c>
      <c r="Z116" s="136"/>
      <c r="AA116" s="141">
        <f>SUM(AA117:AA166)</f>
        <v>0</v>
      </c>
      <c r="AR116" s="142" t="s">
        <v>186</v>
      </c>
      <c r="AT116" s="143" t="s">
        <v>71</v>
      </c>
      <c r="AU116" s="143" t="s">
        <v>72</v>
      </c>
      <c r="AY116" s="142" t="s">
        <v>187</v>
      </c>
      <c r="BK116" s="144">
        <f>SUM(BK117:BK166)</f>
        <v>0</v>
      </c>
    </row>
    <row r="117" spans="2:65" s="1" customFormat="1" ht="25.5" customHeight="1">
      <c r="B117" s="32"/>
      <c r="C117" s="145" t="s">
        <v>80</v>
      </c>
      <c r="D117" s="145" t="s">
        <v>188</v>
      </c>
      <c r="E117" s="146" t="s">
        <v>1147</v>
      </c>
      <c r="F117" s="217" t="s">
        <v>1148</v>
      </c>
      <c r="G117" s="217"/>
      <c r="H117" s="217"/>
      <c r="I117" s="217"/>
      <c r="J117" s="147" t="s">
        <v>255</v>
      </c>
      <c r="K117" s="148">
        <v>65</v>
      </c>
      <c r="L117" s="218">
        <v>0</v>
      </c>
      <c r="M117" s="218"/>
      <c r="N117" s="218">
        <f>ROUND(L117*K117,2)</f>
        <v>0</v>
      </c>
      <c r="O117" s="218"/>
      <c r="P117" s="218"/>
      <c r="Q117" s="218"/>
      <c r="R117" s="34"/>
      <c r="T117" s="149" t="s">
        <v>19</v>
      </c>
      <c r="U117" s="41" t="s">
        <v>37</v>
      </c>
      <c r="V117" s="150">
        <v>0</v>
      </c>
      <c r="W117" s="150">
        <f>V117*K117</f>
        <v>0</v>
      </c>
      <c r="X117" s="150">
        <v>0</v>
      </c>
      <c r="Y117" s="150">
        <f>X117*K117</f>
        <v>0</v>
      </c>
      <c r="Z117" s="150">
        <v>0</v>
      </c>
      <c r="AA117" s="151">
        <f>Z117*K117</f>
        <v>0</v>
      </c>
      <c r="AR117" s="19" t="s">
        <v>186</v>
      </c>
      <c r="AT117" s="19" t="s">
        <v>188</v>
      </c>
      <c r="AU117" s="19" t="s">
        <v>80</v>
      </c>
      <c r="AY117" s="19" t="s">
        <v>187</v>
      </c>
      <c r="BE117" s="152">
        <f>IF(U117="základní",N117,0)</f>
        <v>0</v>
      </c>
      <c r="BF117" s="152">
        <f>IF(U117="snížená",N117,0)</f>
        <v>0</v>
      </c>
      <c r="BG117" s="152">
        <f>IF(U117="zákl. přenesená",N117,0)</f>
        <v>0</v>
      </c>
      <c r="BH117" s="152">
        <f>IF(U117="sníž. přenesená",N117,0)</f>
        <v>0</v>
      </c>
      <c r="BI117" s="152">
        <f>IF(U117="nulová",N117,0)</f>
        <v>0</v>
      </c>
      <c r="BJ117" s="19" t="s">
        <v>80</v>
      </c>
      <c r="BK117" s="152">
        <f>ROUND(L117*K117,2)</f>
        <v>0</v>
      </c>
      <c r="BL117" s="19" t="s">
        <v>186</v>
      </c>
      <c r="BM117" s="19" t="s">
        <v>1149</v>
      </c>
    </row>
    <row r="118" spans="2:65" s="9" customFormat="1" ht="16.5" customHeight="1">
      <c r="B118" s="153"/>
      <c r="C118" s="154"/>
      <c r="D118" s="154"/>
      <c r="E118" s="155" t="s">
        <v>19</v>
      </c>
      <c r="F118" s="219" t="s">
        <v>1150</v>
      </c>
      <c r="G118" s="220"/>
      <c r="H118" s="220"/>
      <c r="I118" s="220"/>
      <c r="J118" s="154"/>
      <c r="K118" s="155" t="s">
        <v>19</v>
      </c>
      <c r="L118" s="154"/>
      <c r="M118" s="154"/>
      <c r="N118" s="154"/>
      <c r="O118" s="154"/>
      <c r="P118" s="154"/>
      <c r="Q118" s="154"/>
      <c r="R118" s="156"/>
      <c r="T118" s="157"/>
      <c r="U118" s="154"/>
      <c r="V118" s="154"/>
      <c r="W118" s="154"/>
      <c r="X118" s="154"/>
      <c r="Y118" s="154"/>
      <c r="Z118" s="154"/>
      <c r="AA118" s="158"/>
      <c r="AT118" s="159" t="s">
        <v>194</v>
      </c>
      <c r="AU118" s="159" t="s">
        <v>80</v>
      </c>
      <c r="AV118" s="9" t="s">
        <v>80</v>
      </c>
      <c r="AW118" s="9" t="s">
        <v>30</v>
      </c>
      <c r="AX118" s="9" t="s">
        <v>72</v>
      </c>
      <c r="AY118" s="159" t="s">
        <v>187</v>
      </c>
    </row>
    <row r="119" spans="2:65" s="9" customFormat="1" ht="16.5" customHeight="1">
      <c r="B119" s="153"/>
      <c r="C119" s="154"/>
      <c r="D119" s="154"/>
      <c r="E119" s="155" t="s">
        <v>19</v>
      </c>
      <c r="F119" s="215" t="s">
        <v>1151</v>
      </c>
      <c r="G119" s="216"/>
      <c r="H119" s="216"/>
      <c r="I119" s="216"/>
      <c r="J119" s="154"/>
      <c r="K119" s="155" t="s">
        <v>19</v>
      </c>
      <c r="L119" s="154"/>
      <c r="M119" s="154"/>
      <c r="N119" s="154"/>
      <c r="O119" s="154"/>
      <c r="P119" s="154"/>
      <c r="Q119" s="154"/>
      <c r="R119" s="156"/>
      <c r="T119" s="157"/>
      <c r="U119" s="154"/>
      <c r="V119" s="154"/>
      <c r="W119" s="154"/>
      <c r="X119" s="154"/>
      <c r="Y119" s="154"/>
      <c r="Z119" s="154"/>
      <c r="AA119" s="158"/>
      <c r="AT119" s="159" t="s">
        <v>194</v>
      </c>
      <c r="AU119" s="159" t="s">
        <v>80</v>
      </c>
      <c r="AV119" s="9" t="s">
        <v>80</v>
      </c>
      <c r="AW119" s="9" t="s">
        <v>30</v>
      </c>
      <c r="AX119" s="9" t="s">
        <v>72</v>
      </c>
      <c r="AY119" s="159" t="s">
        <v>187</v>
      </c>
    </row>
    <row r="120" spans="2:65" s="10" customFormat="1" ht="16.5" customHeight="1">
      <c r="B120" s="160"/>
      <c r="C120" s="161"/>
      <c r="D120" s="161"/>
      <c r="E120" s="162" t="s">
        <v>294</v>
      </c>
      <c r="F120" s="213" t="s">
        <v>1152</v>
      </c>
      <c r="G120" s="214"/>
      <c r="H120" s="214"/>
      <c r="I120" s="214"/>
      <c r="J120" s="161"/>
      <c r="K120" s="163">
        <v>65</v>
      </c>
      <c r="L120" s="161"/>
      <c r="M120" s="161"/>
      <c r="N120" s="161"/>
      <c r="O120" s="161"/>
      <c r="P120" s="161"/>
      <c r="Q120" s="161"/>
      <c r="R120" s="164"/>
      <c r="T120" s="165"/>
      <c r="U120" s="161"/>
      <c r="V120" s="161"/>
      <c r="W120" s="161"/>
      <c r="X120" s="161"/>
      <c r="Y120" s="161"/>
      <c r="Z120" s="161"/>
      <c r="AA120" s="166"/>
      <c r="AT120" s="167" t="s">
        <v>194</v>
      </c>
      <c r="AU120" s="167" t="s">
        <v>80</v>
      </c>
      <c r="AV120" s="10" t="s">
        <v>114</v>
      </c>
      <c r="AW120" s="10" t="s">
        <v>30</v>
      </c>
      <c r="AX120" s="10" t="s">
        <v>72</v>
      </c>
      <c r="AY120" s="167" t="s">
        <v>187</v>
      </c>
    </row>
    <row r="121" spans="2:65" s="10" customFormat="1" ht="16.5" customHeight="1">
      <c r="B121" s="160"/>
      <c r="C121" s="161"/>
      <c r="D121" s="161"/>
      <c r="E121" s="162" t="s">
        <v>116</v>
      </c>
      <c r="F121" s="213" t="s">
        <v>1153</v>
      </c>
      <c r="G121" s="214"/>
      <c r="H121" s="214"/>
      <c r="I121" s="214"/>
      <c r="J121" s="161"/>
      <c r="K121" s="163">
        <v>65</v>
      </c>
      <c r="L121" s="161"/>
      <c r="M121" s="161"/>
      <c r="N121" s="161"/>
      <c r="O121" s="161"/>
      <c r="P121" s="161"/>
      <c r="Q121" s="161"/>
      <c r="R121" s="164"/>
      <c r="T121" s="165"/>
      <c r="U121" s="161"/>
      <c r="V121" s="161"/>
      <c r="W121" s="161"/>
      <c r="X121" s="161"/>
      <c r="Y121" s="161"/>
      <c r="Z121" s="161"/>
      <c r="AA121" s="166"/>
      <c r="AT121" s="167" t="s">
        <v>194</v>
      </c>
      <c r="AU121" s="167" t="s">
        <v>80</v>
      </c>
      <c r="AV121" s="10" t="s">
        <v>114</v>
      </c>
      <c r="AW121" s="10" t="s">
        <v>30</v>
      </c>
      <c r="AX121" s="10" t="s">
        <v>80</v>
      </c>
      <c r="AY121" s="167" t="s">
        <v>187</v>
      </c>
    </row>
    <row r="122" spans="2:65" s="1" customFormat="1" ht="25.5" customHeight="1">
      <c r="B122" s="32"/>
      <c r="C122" s="145" t="s">
        <v>114</v>
      </c>
      <c r="D122" s="145" t="s">
        <v>188</v>
      </c>
      <c r="E122" s="146" t="s">
        <v>1154</v>
      </c>
      <c r="F122" s="217" t="s">
        <v>1155</v>
      </c>
      <c r="G122" s="217"/>
      <c r="H122" s="217"/>
      <c r="I122" s="217"/>
      <c r="J122" s="147" t="s">
        <v>201</v>
      </c>
      <c r="K122" s="148">
        <v>42.59</v>
      </c>
      <c r="L122" s="218">
        <v>0</v>
      </c>
      <c r="M122" s="218"/>
      <c r="N122" s="218">
        <f>ROUND(L122*K122,2)</f>
        <v>0</v>
      </c>
      <c r="O122" s="218"/>
      <c r="P122" s="218"/>
      <c r="Q122" s="218"/>
      <c r="R122" s="34"/>
      <c r="T122" s="149" t="s">
        <v>19</v>
      </c>
      <c r="U122" s="41" t="s">
        <v>37</v>
      </c>
      <c r="V122" s="150">
        <v>0</v>
      </c>
      <c r="W122" s="150">
        <f>V122*K122</f>
        <v>0</v>
      </c>
      <c r="X122" s="150">
        <v>0</v>
      </c>
      <c r="Y122" s="150">
        <f>X122*K122</f>
        <v>0</v>
      </c>
      <c r="Z122" s="150">
        <v>0</v>
      </c>
      <c r="AA122" s="151">
        <f>Z122*K122</f>
        <v>0</v>
      </c>
      <c r="AR122" s="19" t="s">
        <v>186</v>
      </c>
      <c r="AT122" s="19" t="s">
        <v>188</v>
      </c>
      <c r="AU122" s="19" t="s">
        <v>80</v>
      </c>
      <c r="AY122" s="19" t="s">
        <v>187</v>
      </c>
      <c r="BE122" s="152">
        <f>IF(U122="základní",N122,0)</f>
        <v>0</v>
      </c>
      <c r="BF122" s="152">
        <f>IF(U122="snížená",N122,0)</f>
        <v>0</v>
      </c>
      <c r="BG122" s="152">
        <f>IF(U122="zákl. přenesená",N122,0)</f>
        <v>0</v>
      </c>
      <c r="BH122" s="152">
        <f>IF(U122="sníž. přenesená",N122,0)</f>
        <v>0</v>
      </c>
      <c r="BI122" s="152">
        <f>IF(U122="nulová",N122,0)</f>
        <v>0</v>
      </c>
      <c r="BJ122" s="19" t="s">
        <v>80</v>
      </c>
      <c r="BK122" s="152">
        <f>ROUND(L122*K122,2)</f>
        <v>0</v>
      </c>
      <c r="BL122" s="19" t="s">
        <v>186</v>
      </c>
      <c r="BM122" s="19" t="s">
        <v>1156</v>
      </c>
    </row>
    <row r="123" spans="2:65" s="9" customFormat="1" ht="25.5" customHeight="1">
      <c r="B123" s="153"/>
      <c r="C123" s="154"/>
      <c r="D123" s="154"/>
      <c r="E123" s="155" t="s">
        <v>19</v>
      </c>
      <c r="F123" s="219" t="s">
        <v>1157</v>
      </c>
      <c r="G123" s="220"/>
      <c r="H123" s="220"/>
      <c r="I123" s="220"/>
      <c r="J123" s="154"/>
      <c r="K123" s="155" t="s">
        <v>19</v>
      </c>
      <c r="L123" s="154"/>
      <c r="M123" s="154"/>
      <c r="N123" s="154"/>
      <c r="O123" s="154"/>
      <c r="P123" s="154"/>
      <c r="Q123" s="154"/>
      <c r="R123" s="156"/>
      <c r="T123" s="157"/>
      <c r="U123" s="154"/>
      <c r="V123" s="154"/>
      <c r="W123" s="154"/>
      <c r="X123" s="154"/>
      <c r="Y123" s="154"/>
      <c r="Z123" s="154"/>
      <c r="AA123" s="158"/>
      <c r="AT123" s="159" t="s">
        <v>194</v>
      </c>
      <c r="AU123" s="159" t="s">
        <v>80</v>
      </c>
      <c r="AV123" s="9" t="s">
        <v>80</v>
      </c>
      <c r="AW123" s="9" t="s">
        <v>30</v>
      </c>
      <c r="AX123" s="9" t="s">
        <v>72</v>
      </c>
      <c r="AY123" s="159" t="s">
        <v>187</v>
      </c>
    </row>
    <row r="124" spans="2:65" s="9" customFormat="1" ht="16.5" customHeight="1">
      <c r="B124" s="153"/>
      <c r="C124" s="154"/>
      <c r="D124" s="154"/>
      <c r="E124" s="155" t="s">
        <v>19</v>
      </c>
      <c r="F124" s="215" t="s">
        <v>1151</v>
      </c>
      <c r="G124" s="216"/>
      <c r="H124" s="216"/>
      <c r="I124" s="216"/>
      <c r="J124" s="154"/>
      <c r="K124" s="155" t="s">
        <v>19</v>
      </c>
      <c r="L124" s="154"/>
      <c r="M124" s="154"/>
      <c r="N124" s="154"/>
      <c r="O124" s="154"/>
      <c r="P124" s="154"/>
      <c r="Q124" s="154"/>
      <c r="R124" s="156"/>
      <c r="T124" s="157"/>
      <c r="U124" s="154"/>
      <c r="V124" s="154"/>
      <c r="W124" s="154"/>
      <c r="X124" s="154"/>
      <c r="Y124" s="154"/>
      <c r="Z124" s="154"/>
      <c r="AA124" s="158"/>
      <c r="AT124" s="159" t="s">
        <v>194</v>
      </c>
      <c r="AU124" s="159" t="s">
        <v>80</v>
      </c>
      <c r="AV124" s="9" t="s">
        <v>80</v>
      </c>
      <c r="AW124" s="9" t="s">
        <v>30</v>
      </c>
      <c r="AX124" s="9" t="s">
        <v>72</v>
      </c>
      <c r="AY124" s="159" t="s">
        <v>187</v>
      </c>
    </row>
    <row r="125" spans="2:65" s="9" customFormat="1" ht="16.5" customHeight="1">
      <c r="B125" s="153"/>
      <c r="C125" s="154"/>
      <c r="D125" s="154"/>
      <c r="E125" s="155" t="s">
        <v>19</v>
      </c>
      <c r="F125" s="215" t="s">
        <v>1158</v>
      </c>
      <c r="G125" s="216"/>
      <c r="H125" s="216"/>
      <c r="I125" s="216"/>
      <c r="J125" s="154"/>
      <c r="K125" s="155" t="s">
        <v>19</v>
      </c>
      <c r="L125" s="154"/>
      <c r="M125" s="154"/>
      <c r="N125" s="154"/>
      <c r="O125" s="154"/>
      <c r="P125" s="154"/>
      <c r="Q125" s="154"/>
      <c r="R125" s="156"/>
      <c r="T125" s="157"/>
      <c r="U125" s="154"/>
      <c r="V125" s="154"/>
      <c r="W125" s="154"/>
      <c r="X125" s="154"/>
      <c r="Y125" s="154"/>
      <c r="Z125" s="154"/>
      <c r="AA125" s="158"/>
      <c r="AT125" s="159" t="s">
        <v>194</v>
      </c>
      <c r="AU125" s="159" t="s">
        <v>80</v>
      </c>
      <c r="AV125" s="9" t="s">
        <v>80</v>
      </c>
      <c r="AW125" s="9" t="s">
        <v>30</v>
      </c>
      <c r="AX125" s="9" t="s">
        <v>72</v>
      </c>
      <c r="AY125" s="159" t="s">
        <v>187</v>
      </c>
    </row>
    <row r="126" spans="2:65" s="10" customFormat="1" ht="16.5" customHeight="1">
      <c r="B126" s="160"/>
      <c r="C126" s="161"/>
      <c r="D126" s="161"/>
      <c r="E126" s="162" t="s">
        <v>309</v>
      </c>
      <c r="F126" s="213" t="s">
        <v>1159</v>
      </c>
      <c r="G126" s="214"/>
      <c r="H126" s="214"/>
      <c r="I126" s="214"/>
      <c r="J126" s="161"/>
      <c r="K126" s="163">
        <v>12.67</v>
      </c>
      <c r="L126" s="161"/>
      <c r="M126" s="161"/>
      <c r="N126" s="161"/>
      <c r="O126" s="161"/>
      <c r="P126" s="161"/>
      <c r="Q126" s="161"/>
      <c r="R126" s="164"/>
      <c r="T126" s="165"/>
      <c r="U126" s="161"/>
      <c r="V126" s="161"/>
      <c r="W126" s="161"/>
      <c r="X126" s="161"/>
      <c r="Y126" s="161"/>
      <c r="Z126" s="161"/>
      <c r="AA126" s="166"/>
      <c r="AT126" s="167" t="s">
        <v>194</v>
      </c>
      <c r="AU126" s="167" t="s">
        <v>80</v>
      </c>
      <c r="AV126" s="10" t="s">
        <v>114</v>
      </c>
      <c r="AW126" s="10" t="s">
        <v>30</v>
      </c>
      <c r="AX126" s="10" t="s">
        <v>72</v>
      </c>
      <c r="AY126" s="167" t="s">
        <v>187</v>
      </c>
    </row>
    <row r="127" spans="2:65" s="9" customFormat="1" ht="16.5" customHeight="1">
      <c r="B127" s="153"/>
      <c r="C127" s="154"/>
      <c r="D127" s="154"/>
      <c r="E127" s="155" t="s">
        <v>19</v>
      </c>
      <c r="F127" s="215" t="s">
        <v>1160</v>
      </c>
      <c r="G127" s="216"/>
      <c r="H127" s="216"/>
      <c r="I127" s="216"/>
      <c r="J127" s="154"/>
      <c r="K127" s="155" t="s">
        <v>19</v>
      </c>
      <c r="L127" s="154"/>
      <c r="M127" s="154"/>
      <c r="N127" s="154"/>
      <c r="O127" s="154"/>
      <c r="P127" s="154"/>
      <c r="Q127" s="154"/>
      <c r="R127" s="156"/>
      <c r="T127" s="157"/>
      <c r="U127" s="154"/>
      <c r="V127" s="154"/>
      <c r="W127" s="154"/>
      <c r="X127" s="154"/>
      <c r="Y127" s="154"/>
      <c r="Z127" s="154"/>
      <c r="AA127" s="158"/>
      <c r="AT127" s="159" t="s">
        <v>194</v>
      </c>
      <c r="AU127" s="159" t="s">
        <v>80</v>
      </c>
      <c r="AV127" s="9" t="s">
        <v>80</v>
      </c>
      <c r="AW127" s="9" t="s">
        <v>30</v>
      </c>
      <c r="AX127" s="9" t="s">
        <v>72</v>
      </c>
      <c r="AY127" s="159" t="s">
        <v>187</v>
      </c>
    </row>
    <row r="128" spans="2:65" s="10" customFormat="1" ht="16.5" customHeight="1">
      <c r="B128" s="160"/>
      <c r="C128" s="161"/>
      <c r="D128" s="161"/>
      <c r="E128" s="162" t="s">
        <v>311</v>
      </c>
      <c r="F128" s="213" t="s">
        <v>1161</v>
      </c>
      <c r="G128" s="214"/>
      <c r="H128" s="214"/>
      <c r="I128" s="214"/>
      <c r="J128" s="161"/>
      <c r="K128" s="163">
        <v>9.7200000000000006</v>
      </c>
      <c r="L128" s="161"/>
      <c r="M128" s="161"/>
      <c r="N128" s="161"/>
      <c r="O128" s="161"/>
      <c r="P128" s="161"/>
      <c r="Q128" s="161"/>
      <c r="R128" s="164"/>
      <c r="T128" s="165"/>
      <c r="U128" s="161"/>
      <c r="V128" s="161"/>
      <c r="W128" s="161"/>
      <c r="X128" s="161"/>
      <c r="Y128" s="161"/>
      <c r="Z128" s="161"/>
      <c r="AA128" s="166"/>
      <c r="AT128" s="167" t="s">
        <v>194</v>
      </c>
      <c r="AU128" s="167" t="s">
        <v>80</v>
      </c>
      <c r="AV128" s="10" t="s">
        <v>114</v>
      </c>
      <c r="AW128" s="10" t="s">
        <v>30</v>
      </c>
      <c r="AX128" s="10" t="s">
        <v>72</v>
      </c>
      <c r="AY128" s="167" t="s">
        <v>187</v>
      </c>
    </row>
    <row r="129" spans="2:65" s="9" customFormat="1" ht="16.5" customHeight="1">
      <c r="B129" s="153"/>
      <c r="C129" s="154"/>
      <c r="D129" s="154"/>
      <c r="E129" s="155" t="s">
        <v>19</v>
      </c>
      <c r="F129" s="215" t="s">
        <v>1162</v>
      </c>
      <c r="G129" s="216"/>
      <c r="H129" s="216"/>
      <c r="I129" s="216"/>
      <c r="J129" s="154"/>
      <c r="K129" s="155" t="s">
        <v>19</v>
      </c>
      <c r="L129" s="154"/>
      <c r="M129" s="154"/>
      <c r="N129" s="154"/>
      <c r="O129" s="154"/>
      <c r="P129" s="154"/>
      <c r="Q129" s="154"/>
      <c r="R129" s="156"/>
      <c r="T129" s="157"/>
      <c r="U129" s="154"/>
      <c r="V129" s="154"/>
      <c r="W129" s="154"/>
      <c r="X129" s="154"/>
      <c r="Y129" s="154"/>
      <c r="Z129" s="154"/>
      <c r="AA129" s="158"/>
      <c r="AT129" s="159" t="s">
        <v>194</v>
      </c>
      <c r="AU129" s="159" t="s">
        <v>80</v>
      </c>
      <c r="AV129" s="9" t="s">
        <v>80</v>
      </c>
      <c r="AW129" s="9" t="s">
        <v>30</v>
      </c>
      <c r="AX129" s="9" t="s">
        <v>72</v>
      </c>
      <c r="AY129" s="159" t="s">
        <v>187</v>
      </c>
    </row>
    <row r="130" spans="2:65" s="10" customFormat="1" ht="16.5" customHeight="1">
      <c r="B130" s="160"/>
      <c r="C130" s="161"/>
      <c r="D130" s="161"/>
      <c r="E130" s="162" t="s">
        <v>1120</v>
      </c>
      <c r="F130" s="213" t="s">
        <v>1163</v>
      </c>
      <c r="G130" s="214"/>
      <c r="H130" s="214"/>
      <c r="I130" s="214"/>
      <c r="J130" s="161"/>
      <c r="K130" s="163">
        <v>20.2</v>
      </c>
      <c r="L130" s="161"/>
      <c r="M130" s="161"/>
      <c r="N130" s="161"/>
      <c r="O130" s="161"/>
      <c r="P130" s="161"/>
      <c r="Q130" s="161"/>
      <c r="R130" s="164"/>
      <c r="T130" s="165"/>
      <c r="U130" s="161"/>
      <c r="V130" s="161"/>
      <c r="W130" s="161"/>
      <c r="X130" s="161"/>
      <c r="Y130" s="161"/>
      <c r="Z130" s="161"/>
      <c r="AA130" s="166"/>
      <c r="AT130" s="167" t="s">
        <v>194</v>
      </c>
      <c r="AU130" s="167" t="s">
        <v>80</v>
      </c>
      <c r="AV130" s="10" t="s">
        <v>114</v>
      </c>
      <c r="AW130" s="10" t="s">
        <v>30</v>
      </c>
      <c r="AX130" s="10" t="s">
        <v>72</v>
      </c>
      <c r="AY130" s="167" t="s">
        <v>187</v>
      </c>
    </row>
    <row r="131" spans="2:65" s="10" customFormat="1" ht="16.5" customHeight="1">
      <c r="B131" s="160"/>
      <c r="C131" s="161"/>
      <c r="D131" s="161"/>
      <c r="E131" s="162" t="s">
        <v>1164</v>
      </c>
      <c r="F131" s="213" t="s">
        <v>1165</v>
      </c>
      <c r="G131" s="214"/>
      <c r="H131" s="214"/>
      <c r="I131" s="214"/>
      <c r="J131" s="161"/>
      <c r="K131" s="163">
        <v>42.59</v>
      </c>
      <c r="L131" s="161"/>
      <c r="M131" s="161"/>
      <c r="N131" s="161"/>
      <c r="O131" s="161"/>
      <c r="P131" s="161"/>
      <c r="Q131" s="161"/>
      <c r="R131" s="164"/>
      <c r="T131" s="165"/>
      <c r="U131" s="161"/>
      <c r="V131" s="161"/>
      <c r="W131" s="161"/>
      <c r="X131" s="161"/>
      <c r="Y131" s="161"/>
      <c r="Z131" s="161"/>
      <c r="AA131" s="166"/>
      <c r="AT131" s="167" t="s">
        <v>194</v>
      </c>
      <c r="AU131" s="167" t="s">
        <v>80</v>
      </c>
      <c r="AV131" s="10" t="s">
        <v>114</v>
      </c>
      <c r="AW131" s="10" t="s">
        <v>30</v>
      </c>
      <c r="AX131" s="10" t="s">
        <v>80</v>
      </c>
      <c r="AY131" s="167" t="s">
        <v>187</v>
      </c>
    </row>
    <row r="132" spans="2:65" s="1" customFormat="1" ht="25.5" customHeight="1">
      <c r="B132" s="32"/>
      <c r="C132" s="145" t="s">
        <v>130</v>
      </c>
      <c r="D132" s="145" t="s">
        <v>188</v>
      </c>
      <c r="E132" s="146" t="s">
        <v>1166</v>
      </c>
      <c r="F132" s="217" t="s">
        <v>1167</v>
      </c>
      <c r="G132" s="217"/>
      <c r="H132" s="217"/>
      <c r="I132" s="217"/>
      <c r="J132" s="147" t="s">
        <v>201</v>
      </c>
      <c r="K132" s="148">
        <v>133.04</v>
      </c>
      <c r="L132" s="218">
        <v>0</v>
      </c>
      <c r="M132" s="218"/>
      <c r="N132" s="218">
        <f>ROUND(L132*K132,2)</f>
        <v>0</v>
      </c>
      <c r="O132" s="218"/>
      <c r="P132" s="218"/>
      <c r="Q132" s="218"/>
      <c r="R132" s="34"/>
      <c r="T132" s="149" t="s">
        <v>19</v>
      </c>
      <c r="U132" s="41" t="s">
        <v>37</v>
      </c>
      <c r="V132" s="150">
        <v>0</v>
      </c>
      <c r="W132" s="150">
        <f>V132*K132</f>
        <v>0</v>
      </c>
      <c r="X132" s="150">
        <v>0</v>
      </c>
      <c r="Y132" s="150">
        <f>X132*K132</f>
        <v>0</v>
      </c>
      <c r="Z132" s="150">
        <v>0</v>
      </c>
      <c r="AA132" s="151">
        <f>Z132*K132</f>
        <v>0</v>
      </c>
      <c r="AR132" s="19" t="s">
        <v>186</v>
      </c>
      <c r="AT132" s="19" t="s">
        <v>188</v>
      </c>
      <c r="AU132" s="19" t="s">
        <v>80</v>
      </c>
      <c r="AY132" s="19" t="s">
        <v>187</v>
      </c>
      <c r="BE132" s="152">
        <f>IF(U132="základní",N132,0)</f>
        <v>0</v>
      </c>
      <c r="BF132" s="152">
        <f>IF(U132="snížená",N132,0)</f>
        <v>0</v>
      </c>
      <c r="BG132" s="152">
        <f>IF(U132="zákl. přenesená",N132,0)</f>
        <v>0</v>
      </c>
      <c r="BH132" s="152">
        <f>IF(U132="sníž. přenesená",N132,0)</f>
        <v>0</v>
      </c>
      <c r="BI132" s="152">
        <f>IF(U132="nulová",N132,0)</f>
        <v>0</v>
      </c>
      <c r="BJ132" s="19" t="s">
        <v>80</v>
      </c>
      <c r="BK132" s="152">
        <f>ROUND(L132*K132,2)</f>
        <v>0</v>
      </c>
      <c r="BL132" s="19" t="s">
        <v>186</v>
      </c>
      <c r="BM132" s="19" t="s">
        <v>1168</v>
      </c>
    </row>
    <row r="133" spans="2:65" s="9" customFormat="1" ht="25.5" customHeight="1">
      <c r="B133" s="153"/>
      <c r="C133" s="154"/>
      <c r="D133" s="154"/>
      <c r="E133" s="155" t="s">
        <v>19</v>
      </c>
      <c r="F133" s="219" t="s">
        <v>1169</v>
      </c>
      <c r="G133" s="220"/>
      <c r="H133" s="220"/>
      <c r="I133" s="220"/>
      <c r="J133" s="154"/>
      <c r="K133" s="155" t="s">
        <v>19</v>
      </c>
      <c r="L133" s="154"/>
      <c r="M133" s="154"/>
      <c r="N133" s="154"/>
      <c r="O133" s="154"/>
      <c r="P133" s="154"/>
      <c r="Q133" s="154"/>
      <c r="R133" s="156"/>
      <c r="T133" s="157"/>
      <c r="U133" s="154"/>
      <c r="V133" s="154"/>
      <c r="W133" s="154"/>
      <c r="X133" s="154"/>
      <c r="Y133" s="154"/>
      <c r="Z133" s="154"/>
      <c r="AA133" s="158"/>
      <c r="AT133" s="159" t="s">
        <v>194</v>
      </c>
      <c r="AU133" s="159" t="s">
        <v>80</v>
      </c>
      <c r="AV133" s="9" t="s">
        <v>80</v>
      </c>
      <c r="AW133" s="9" t="s">
        <v>30</v>
      </c>
      <c r="AX133" s="9" t="s">
        <v>72</v>
      </c>
      <c r="AY133" s="159" t="s">
        <v>187</v>
      </c>
    </row>
    <row r="134" spans="2:65" s="9" customFormat="1" ht="16.5" customHeight="1">
      <c r="B134" s="153"/>
      <c r="C134" s="154"/>
      <c r="D134" s="154"/>
      <c r="E134" s="155" t="s">
        <v>19</v>
      </c>
      <c r="F134" s="215" t="s">
        <v>1151</v>
      </c>
      <c r="G134" s="216"/>
      <c r="H134" s="216"/>
      <c r="I134" s="216"/>
      <c r="J134" s="154"/>
      <c r="K134" s="155" t="s">
        <v>19</v>
      </c>
      <c r="L134" s="154"/>
      <c r="M134" s="154"/>
      <c r="N134" s="154"/>
      <c r="O134" s="154"/>
      <c r="P134" s="154"/>
      <c r="Q134" s="154"/>
      <c r="R134" s="156"/>
      <c r="T134" s="157"/>
      <c r="U134" s="154"/>
      <c r="V134" s="154"/>
      <c r="W134" s="154"/>
      <c r="X134" s="154"/>
      <c r="Y134" s="154"/>
      <c r="Z134" s="154"/>
      <c r="AA134" s="158"/>
      <c r="AT134" s="159" t="s">
        <v>194</v>
      </c>
      <c r="AU134" s="159" t="s">
        <v>80</v>
      </c>
      <c r="AV134" s="9" t="s">
        <v>80</v>
      </c>
      <c r="AW134" s="9" t="s">
        <v>30</v>
      </c>
      <c r="AX134" s="9" t="s">
        <v>72</v>
      </c>
      <c r="AY134" s="159" t="s">
        <v>187</v>
      </c>
    </row>
    <row r="135" spans="2:65" s="9" customFormat="1" ht="16.5" customHeight="1">
      <c r="B135" s="153"/>
      <c r="C135" s="154"/>
      <c r="D135" s="154"/>
      <c r="E135" s="155" t="s">
        <v>19</v>
      </c>
      <c r="F135" s="215" t="s">
        <v>1170</v>
      </c>
      <c r="G135" s="216"/>
      <c r="H135" s="216"/>
      <c r="I135" s="216"/>
      <c r="J135" s="154"/>
      <c r="K135" s="155" t="s">
        <v>19</v>
      </c>
      <c r="L135" s="154"/>
      <c r="M135" s="154"/>
      <c r="N135" s="154"/>
      <c r="O135" s="154"/>
      <c r="P135" s="154"/>
      <c r="Q135" s="154"/>
      <c r="R135" s="156"/>
      <c r="T135" s="157"/>
      <c r="U135" s="154"/>
      <c r="V135" s="154"/>
      <c r="W135" s="154"/>
      <c r="X135" s="154"/>
      <c r="Y135" s="154"/>
      <c r="Z135" s="154"/>
      <c r="AA135" s="158"/>
      <c r="AT135" s="159" t="s">
        <v>194</v>
      </c>
      <c r="AU135" s="159" t="s">
        <v>80</v>
      </c>
      <c r="AV135" s="9" t="s">
        <v>80</v>
      </c>
      <c r="AW135" s="9" t="s">
        <v>30</v>
      </c>
      <c r="AX135" s="9" t="s">
        <v>72</v>
      </c>
      <c r="AY135" s="159" t="s">
        <v>187</v>
      </c>
    </row>
    <row r="136" spans="2:65" s="9" customFormat="1" ht="16.5" customHeight="1">
      <c r="B136" s="153"/>
      <c r="C136" s="154"/>
      <c r="D136" s="154"/>
      <c r="E136" s="155" t="s">
        <v>19</v>
      </c>
      <c r="F136" s="215" t="s">
        <v>1171</v>
      </c>
      <c r="G136" s="216"/>
      <c r="H136" s="216"/>
      <c r="I136" s="216"/>
      <c r="J136" s="154"/>
      <c r="K136" s="155" t="s">
        <v>19</v>
      </c>
      <c r="L136" s="154"/>
      <c r="M136" s="154"/>
      <c r="N136" s="154"/>
      <c r="O136" s="154"/>
      <c r="P136" s="154"/>
      <c r="Q136" s="154"/>
      <c r="R136" s="156"/>
      <c r="T136" s="157"/>
      <c r="U136" s="154"/>
      <c r="V136" s="154"/>
      <c r="W136" s="154"/>
      <c r="X136" s="154"/>
      <c r="Y136" s="154"/>
      <c r="Z136" s="154"/>
      <c r="AA136" s="158"/>
      <c r="AT136" s="159" t="s">
        <v>194</v>
      </c>
      <c r="AU136" s="159" t="s">
        <v>80</v>
      </c>
      <c r="AV136" s="9" t="s">
        <v>80</v>
      </c>
      <c r="AW136" s="9" t="s">
        <v>30</v>
      </c>
      <c r="AX136" s="9" t="s">
        <v>72</v>
      </c>
      <c r="AY136" s="159" t="s">
        <v>187</v>
      </c>
    </row>
    <row r="137" spans="2:65" s="10" customFormat="1" ht="16.5" customHeight="1">
      <c r="B137" s="160"/>
      <c r="C137" s="161"/>
      <c r="D137" s="161"/>
      <c r="E137" s="162" t="s">
        <v>329</v>
      </c>
      <c r="F137" s="213" t="s">
        <v>1172</v>
      </c>
      <c r="G137" s="214"/>
      <c r="H137" s="214"/>
      <c r="I137" s="214"/>
      <c r="J137" s="161"/>
      <c r="K137" s="163">
        <v>10.56</v>
      </c>
      <c r="L137" s="161"/>
      <c r="M137" s="161"/>
      <c r="N137" s="161"/>
      <c r="O137" s="161"/>
      <c r="P137" s="161"/>
      <c r="Q137" s="161"/>
      <c r="R137" s="164"/>
      <c r="T137" s="165"/>
      <c r="U137" s="161"/>
      <c r="V137" s="161"/>
      <c r="W137" s="161"/>
      <c r="X137" s="161"/>
      <c r="Y137" s="161"/>
      <c r="Z137" s="161"/>
      <c r="AA137" s="166"/>
      <c r="AT137" s="167" t="s">
        <v>194</v>
      </c>
      <c r="AU137" s="167" t="s">
        <v>80</v>
      </c>
      <c r="AV137" s="10" t="s">
        <v>114</v>
      </c>
      <c r="AW137" s="10" t="s">
        <v>30</v>
      </c>
      <c r="AX137" s="10" t="s">
        <v>72</v>
      </c>
      <c r="AY137" s="167" t="s">
        <v>187</v>
      </c>
    </row>
    <row r="138" spans="2:65" s="9" customFormat="1" ht="16.5" customHeight="1">
      <c r="B138" s="153"/>
      <c r="C138" s="154"/>
      <c r="D138" s="154"/>
      <c r="E138" s="155" t="s">
        <v>19</v>
      </c>
      <c r="F138" s="215" t="s">
        <v>1173</v>
      </c>
      <c r="G138" s="216"/>
      <c r="H138" s="216"/>
      <c r="I138" s="216"/>
      <c r="J138" s="154"/>
      <c r="K138" s="155" t="s">
        <v>19</v>
      </c>
      <c r="L138" s="154"/>
      <c r="M138" s="154"/>
      <c r="N138" s="154"/>
      <c r="O138" s="154"/>
      <c r="P138" s="154"/>
      <c r="Q138" s="154"/>
      <c r="R138" s="156"/>
      <c r="T138" s="157"/>
      <c r="U138" s="154"/>
      <c r="V138" s="154"/>
      <c r="W138" s="154"/>
      <c r="X138" s="154"/>
      <c r="Y138" s="154"/>
      <c r="Z138" s="154"/>
      <c r="AA138" s="158"/>
      <c r="AT138" s="159" t="s">
        <v>194</v>
      </c>
      <c r="AU138" s="159" t="s">
        <v>80</v>
      </c>
      <c r="AV138" s="9" t="s">
        <v>80</v>
      </c>
      <c r="AW138" s="9" t="s">
        <v>30</v>
      </c>
      <c r="AX138" s="9" t="s">
        <v>72</v>
      </c>
      <c r="AY138" s="159" t="s">
        <v>187</v>
      </c>
    </row>
    <row r="139" spans="2:65" s="10" customFormat="1" ht="16.5" customHeight="1">
      <c r="B139" s="160"/>
      <c r="C139" s="161"/>
      <c r="D139" s="161"/>
      <c r="E139" s="162" t="s">
        <v>331</v>
      </c>
      <c r="F139" s="213" t="s">
        <v>1172</v>
      </c>
      <c r="G139" s="214"/>
      <c r="H139" s="214"/>
      <c r="I139" s="214"/>
      <c r="J139" s="161"/>
      <c r="K139" s="163">
        <v>10.56</v>
      </c>
      <c r="L139" s="161"/>
      <c r="M139" s="161"/>
      <c r="N139" s="161"/>
      <c r="O139" s="161"/>
      <c r="P139" s="161"/>
      <c r="Q139" s="161"/>
      <c r="R139" s="164"/>
      <c r="T139" s="165"/>
      <c r="U139" s="161"/>
      <c r="V139" s="161"/>
      <c r="W139" s="161"/>
      <c r="X139" s="161"/>
      <c r="Y139" s="161"/>
      <c r="Z139" s="161"/>
      <c r="AA139" s="166"/>
      <c r="AT139" s="167" t="s">
        <v>194</v>
      </c>
      <c r="AU139" s="167" t="s">
        <v>80</v>
      </c>
      <c r="AV139" s="10" t="s">
        <v>114</v>
      </c>
      <c r="AW139" s="10" t="s">
        <v>30</v>
      </c>
      <c r="AX139" s="10" t="s">
        <v>72</v>
      </c>
      <c r="AY139" s="167" t="s">
        <v>187</v>
      </c>
    </row>
    <row r="140" spans="2:65" s="9" customFormat="1" ht="16.5" customHeight="1">
      <c r="B140" s="153"/>
      <c r="C140" s="154"/>
      <c r="D140" s="154"/>
      <c r="E140" s="155" t="s">
        <v>19</v>
      </c>
      <c r="F140" s="215" t="s">
        <v>1174</v>
      </c>
      <c r="G140" s="216"/>
      <c r="H140" s="216"/>
      <c r="I140" s="216"/>
      <c r="J140" s="154"/>
      <c r="K140" s="155" t="s">
        <v>19</v>
      </c>
      <c r="L140" s="154"/>
      <c r="M140" s="154"/>
      <c r="N140" s="154"/>
      <c r="O140" s="154"/>
      <c r="P140" s="154"/>
      <c r="Q140" s="154"/>
      <c r="R140" s="156"/>
      <c r="T140" s="157"/>
      <c r="U140" s="154"/>
      <c r="V140" s="154"/>
      <c r="W140" s="154"/>
      <c r="X140" s="154"/>
      <c r="Y140" s="154"/>
      <c r="Z140" s="154"/>
      <c r="AA140" s="158"/>
      <c r="AT140" s="159" t="s">
        <v>194</v>
      </c>
      <c r="AU140" s="159" t="s">
        <v>80</v>
      </c>
      <c r="AV140" s="9" t="s">
        <v>80</v>
      </c>
      <c r="AW140" s="9" t="s">
        <v>30</v>
      </c>
      <c r="AX140" s="9" t="s">
        <v>72</v>
      </c>
      <c r="AY140" s="159" t="s">
        <v>187</v>
      </c>
    </row>
    <row r="141" spans="2:65" s="10" customFormat="1" ht="16.5" customHeight="1">
      <c r="B141" s="160"/>
      <c r="C141" s="161"/>
      <c r="D141" s="161"/>
      <c r="E141" s="162" t="s">
        <v>923</v>
      </c>
      <c r="F141" s="213" t="s">
        <v>1175</v>
      </c>
      <c r="G141" s="214"/>
      <c r="H141" s="214"/>
      <c r="I141" s="214"/>
      <c r="J141" s="161"/>
      <c r="K141" s="163">
        <v>10.08</v>
      </c>
      <c r="L141" s="161"/>
      <c r="M141" s="161"/>
      <c r="N141" s="161"/>
      <c r="O141" s="161"/>
      <c r="P141" s="161"/>
      <c r="Q141" s="161"/>
      <c r="R141" s="164"/>
      <c r="T141" s="165"/>
      <c r="U141" s="161"/>
      <c r="V141" s="161"/>
      <c r="W141" s="161"/>
      <c r="X141" s="161"/>
      <c r="Y141" s="161"/>
      <c r="Z141" s="161"/>
      <c r="AA141" s="166"/>
      <c r="AT141" s="167" t="s">
        <v>194</v>
      </c>
      <c r="AU141" s="167" t="s">
        <v>80</v>
      </c>
      <c r="AV141" s="10" t="s">
        <v>114</v>
      </c>
      <c r="AW141" s="10" t="s">
        <v>30</v>
      </c>
      <c r="AX141" s="10" t="s">
        <v>72</v>
      </c>
      <c r="AY141" s="167" t="s">
        <v>187</v>
      </c>
    </row>
    <row r="142" spans="2:65" s="9" customFormat="1" ht="16.5" customHeight="1">
      <c r="B142" s="153"/>
      <c r="C142" s="154"/>
      <c r="D142" s="154"/>
      <c r="E142" s="155" t="s">
        <v>19</v>
      </c>
      <c r="F142" s="215" t="s">
        <v>1176</v>
      </c>
      <c r="G142" s="216"/>
      <c r="H142" s="216"/>
      <c r="I142" s="216"/>
      <c r="J142" s="154"/>
      <c r="K142" s="155" t="s">
        <v>19</v>
      </c>
      <c r="L142" s="154"/>
      <c r="M142" s="154"/>
      <c r="N142" s="154"/>
      <c r="O142" s="154"/>
      <c r="P142" s="154"/>
      <c r="Q142" s="154"/>
      <c r="R142" s="156"/>
      <c r="T142" s="157"/>
      <c r="U142" s="154"/>
      <c r="V142" s="154"/>
      <c r="W142" s="154"/>
      <c r="X142" s="154"/>
      <c r="Y142" s="154"/>
      <c r="Z142" s="154"/>
      <c r="AA142" s="158"/>
      <c r="AT142" s="159" t="s">
        <v>194</v>
      </c>
      <c r="AU142" s="159" t="s">
        <v>80</v>
      </c>
      <c r="AV142" s="9" t="s">
        <v>80</v>
      </c>
      <c r="AW142" s="9" t="s">
        <v>30</v>
      </c>
      <c r="AX142" s="9" t="s">
        <v>72</v>
      </c>
      <c r="AY142" s="159" t="s">
        <v>187</v>
      </c>
    </row>
    <row r="143" spans="2:65" s="10" customFormat="1" ht="16.5" customHeight="1">
      <c r="B143" s="160"/>
      <c r="C143" s="161"/>
      <c r="D143" s="161"/>
      <c r="E143" s="162" t="s">
        <v>999</v>
      </c>
      <c r="F143" s="213" t="s">
        <v>1177</v>
      </c>
      <c r="G143" s="214"/>
      <c r="H143" s="214"/>
      <c r="I143" s="214"/>
      <c r="J143" s="161"/>
      <c r="K143" s="163">
        <v>6.24</v>
      </c>
      <c r="L143" s="161"/>
      <c r="M143" s="161"/>
      <c r="N143" s="161"/>
      <c r="O143" s="161"/>
      <c r="P143" s="161"/>
      <c r="Q143" s="161"/>
      <c r="R143" s="164"/>
      <c r="T143" s="165"/>
      <c r="U143" s="161"/>
      <c r="V143" s="161"/>
      <c r="W143" s="161"/>
      <c r="X143" s="161"/>
      <c r="Y143" s="161"/>
      <c r="Z143" s="161"/>
      <c r="AA143" s="166"/>
      <c r="AT143" s="167" t="s">
        <v>194</v>
      </c>
      <c r="AU143" s="167" t="s">
        <v>80</v>
      </c>
      <c r="AV143" s="10" t="s">
        <v>114</v>
      </c>
      <c r="AW143" s="10" t="s">
        <v>30</v>
      </c>
      <c r="AX143" s="10" t="s">
        <v>72</v>
      </c>
      <c r="AY143" s="167" t="s">
        <v>187</v>
      </c>
    </row>
    <row r="144" spans="2:65" s="9" customFormat="1" ht="16.5" customHeight="1">
      <c r="B144" s="153"/>
      <c r="C144" s="154"/>
      <c r="D144" s="154"/>
      <c r="E144" s="155" t="s">
        <v>19</v>
      </c>
      <c r="F144" s="215" t="s">
        <v>1178</v>
      </c>
      <c r="G144" s="216"/>
      <c r="H144" s="216"/>
      <c r="I144" s="216"/>
      <c r="J144" s="154"/>
      <c r="K144" s="155" t="s">
        <v>19</v>
      </c>
      <c r="L144" s="154"/>
      <c r="M144" s="154"/>
      <c r="N144" s="154"/>
      <c r="O144" s="154"/>
      <c r="P144" s="154"/>
      <c r="Q144" s="154"/>
      <c r="R144" s="156"/>
      <c r="T144" s="157"/>
      <c r="U144" s="154"/>
      <c r="V144" s="154"/>
      <c r="W144" s="154"/>
      <c r="X144" s="154"/>
      <c r="Y144" s="154"/>
      <c r="Z144" s="154"/>
      <c r="AA144" s="158"/>
      <c r="AT144" s="159" t="s">
        <v>194</v>
      </c>
      <c r="AU144" s="159" t="s">
        <v>80</v>
      </c>
      <c r="AV144" s="9" t="s">
        <v>80</v>
      </c>
      <c r="AW144" s="9" t="s">
        <v>30</v>
      </c>
      <c r="AX144" s="9" t="s">
        <v>72</v>
      </c>
      <c r="AY144" s="159" t="s">
        <v>187</v>
      </c>
    </row>
    <row r="145" spans="2:65" s="10" customFormat="1" ht="16.5" customHeight="1">
      <c r="B145" s="160"/>
      <c r="C145" s="161"/>
      <c r="D145" s="161"/>
      <c r="E145" s="162" t="s">
        <v>1129</v>
      </c>
      <c r="F145" s="213" t="s">
        <v>1179</v>
      </c>
      <c r="G145" s="214"/>
      <c r="H145" s="214"/>
      <c r="I145" s="214"/>
      <c r="J145" s="161"/>
      <c r="K145" s="163">
        <v>1.76</v>
      </c>
      <c r="L145" s="161"/>
      <c r="M145" s="161"/>
      <c r="N145" s="161"/>
      <c r="O145" s="161"/>
      <c r="P145" s="161"/>
      <c r="Q145" s="161"/>
      <c r="R145" s="164"/>
      <c r="T145" s="165"/>
      <c r="U145" s="161"/>
      <c r="V145" s="161"/>
      <c r="W145" s="161"/>
      <c r="X145" s="161"/>
      <c r="Y145" s="161"/>
      <c r="Z145" s="161"/>
      <c r="AA145" s="166"/>
      <c r="AT145" s="167" t="s">
        <v>194</v>
      </c>
      <c r="AU145" s="167" t="s">
        <v>80</v>
      </c>
      <c r="AV145" s="10" t="s">
        <v>114</v>
      </c>
      <c r="AW145" s="10" t="s">
        <v>30</v>
      </c>
      <c r="AX145" s="10" t="s">
        <v>72</v>
      </c>
      <c r="AY145" s="167" t="s">
        <v>187</v>
      </c>
    </row>
    <row r="146" spans="2:65" s="9" customFormat="1" ht="16.5" customHeight="1">
      <c r="B146" s="153"/>
      <c r="C146" s="154"/>
      <c r="D146" s="154"/>
      <c r="E146" s="155" t="s">
        <v>19</v>
      </c>
      <c r="F146" s="215" t="s">
        <v>1180</v>
      </c>
      <c r="G146" s="216"/>
      <c r="H146" s="216"/>
      <c r="I146" s="216"/>
      <c r="J146" s="154"/>
      <c r="K146" s="155" t="s">
        <v>19</v>
      </c>
      <c r="L146" s="154"/>
      <c r="M146" s="154"/>
      <c r="N146" s="154"/>
      <c r="O146" s="154"/>
      <c r="P146" s="154"/>
      <c r="Q146" s="154"/>
      <c r="R146" s="156"/>
      <c r="T146" s="157"/>
      <c r="U146" s="154"/>
      <c r="V146" s="154"/>
      <c r="W146" s="154"/>
      <c r="X146" s="154"/>
      <c r="Y146" s="154"/>
      <c r="Z146" s="154"/>
      <c r="AA146" s="158"/>
      <c r="AT146" s="159" t="s">
        <v>194</v>
      </c>
      <c r="AU146" s="159" t="s">
        <v>80</v>
      </c>
      <c r="AV146" s="9" t="s">
        <v>80</v>
      </c>
      <c r="AW146" s="9" t="s">
        <v>30</v>
      </c>
      <c r="AX146" s="9" t="s">
        <v>72</v>
      </c>
      <c r="AY146" s="159" t="s">
        <v>187</v>
      </c>
    </row>
    <row r="147" spans="2:65" s="10" customFormat="1" ht="16.5" customHeight="1">
      <c r="B147" s="160"/>
      <c r="C147" s="161"/>
      <c r="D147" s="161"/>
      <c r="E147" s="162" t="s">
        <v>1131</v>
      </c>
      <c r="F147" s="213" t="s">
        <v>1181</v>
      </c>
      <c r="G147" s="214"/>
      <c r="H147" s="214"/>
      <c r="I147" s="214"/>
      <c r="J147" s="161"/>
      <c r="K147" s="163">
        <v>42.24</v>
      </c>
      <c r="L147" s="161"/>
      <c r="M147" s="161"/>
      <c r="N147" s="161"/>
      <c r="O147" s="161"/>
      <c r="P147" s="161"/>
      <c r="Q147" s="161"/>
      <c r="R147" s="164"/>
      <c r="T147" s="165"/>
      <c r="U147" s="161"/>
      <c r="V147" s="161"/>
      <c r="W147" s="161"/>
      <c r="X147" s="161"/>
      <c r="Y147" s="161"/>
      <c r="Z147" s="161"/>
      <c r="AA147" s="166"/>
      <c r="AT147" s="167" t="s">
        <v>194</v>
      </c>
      <c r="AU147" s="167" t="s">
        <v>80</v>
      </c>
      <c r="AV147" s="10" t="s">
        <v>114</v>
      </c>
      <c r="AW147" s="10" t="s">
        <v>30</v>
      </c>
      <c r="AX147" s="10" t="s">
        <v>72</v>
      </c>
      <c r="AY147" s="167" t="s">
        <v>187</v>
      </c>
    </row>
    <row r="148" spans="2:65" s="9" customFormat="1" ht="16.5" customHeight="1">
      <c r="B148" s="153"/>
      <c r="C148" s="154"/>
      <c r="D148" s="154"/>
      <c r="E148" s="155" t="s">
        <v>19</v>
      </c>
      <c r="F148" s="215" t="s">
        <v>1182</v>
      </c>
      <c r="G148" s="216"/>
      <c r="H148" s="216"/>
      <c r="I148" s="216"/>
      <c r="J148" s="154"/>
      <c r="K148" s="155" t="s">
        <v>19</v>
      </c>
      <c r="L148" s="154"/>
      <c r="M148" s="154"/>
      <c r="N148" s="154"/>
      <c r="O148" s="154"/>
      <c r="P148" s="154"/>
      <c r="Q148" s="154"/>
      <c r="R148" s="156"/>
      <c r="T148" s="157"/>
      <c r="U148" s="154"/>
      <c r="V148" s="154"/>
      <c r="W148" s="154"/>
      <c r="X148" s="154"/>
      <c r="Y148" s="154"/>
      <c r="Z148" s="154"/>
      <c r="AA148" s="158"/>
      <c r="AT148" s="159" t="s">
        <v>194</v>
      </c>
      <c r="AU148" s="159" t="s">
        <v>80</v>
      </c>
      <c r="AV148" s="9" t="s">
        <v>80</v>
      </c>
      <c r="AW148" s="9" t="s">
        <v>30</v>
      </c>
      <c r="AX148" s="9" t="s">
        <v>72</v>
      </c>
      <c r="AY148" s="159" t="s">
        <v>187</v>
      </c>
    </row>
    <row r="149" spans="2:65" s="10" customFormat="1" ht="16.5" customHeight="1">
      <c r="B149" s="160"/>
      <c r="C149" s="161"/>
      <c r="D149" s="161"/>
      <c r="E149" s="162" t="s">
        <v>1133</v>
      </c>
      <c r="F149" s="213" t="s">
        <v>1183</v>
      </c>
      <c r="G149" s="214"/>
      <c r="H149" s="214"/>
      <c r="I149" s="214"/>
      <c r="J149" s="161"/>
      <c r="K149" s="163">
        <v>41.36</v>
      </c>
      <c r="L149" s="161"/>
      <c r="M149" s="161"/>
      <c r="N149" s="161"/>
      <c r="O149" s="161"/>
      <c r="P149" s="161"/>
      <c r="Q149" s="161"/>
      <c r="R149" s="164"/>
      <c r="T149" s="165"/>
      <c r="U149" s="161"/>
      <c r="V149" s="161"/>
      <c r="W149" s="161"/>
      <c r="X149" s="161"/>
      <c r="Y149" s="161"/>
      <c r="Z149" s="161"/>
      <c r="AA149" s="166"/>
      <c r="AT149" s="167" t="s">
        <v>194</v>
      </c>
      <c r="AU149" s="167" t="s">
        <v>80</v>
      </c>
      <c r="AV149" s="10" t="s">
        <v>114</v>
      </c>
      <c r="AW149" s="10" t="s">
        <v>30</v>
      </c>
      <c r="AX149" s="10" t="s">
        <v>72</v>
      </c>
      <c r="AY149" s="167" t="s">
        <v>187</v>
      </c>
    </row>
    <row r="150" spans="2:65" s="9" customFormat="1" ht="16.5" customHeight="1">
      <c r="B150" s="153"/>
      <c r="C150" s="154"/>
      <c r="D150" s="154"/>
      <c r="E150" s="155" t="s">
        <v>19</v>
      </c>
      <c r="F150" s="215" t="s">
        <v>1184</v>
      </c>
      <c r="G150" s="216"/>
      <c r="H150" s="216"/>
      <c r="I150" s="216"/>
      <c r="J150" s="154"/>
      <c r="K150" s="155" t="s">
        <v>19</v>
      </c>
      <c r="L150" s="154"/>
      <c r="M150" s="154"/>
      <c r="N150" s="154"/>
      <c r="O150" s="154"/>
      <c r="P150" s="154"/>
      <c r="Q150" s="154"/>
      <c r="R150" s="156"/>
      <c r="T150" s="157"/>
      <c r="U150" s="154"/>
      <c r="V150" s="154"/>
      <c r="W150" s="154"/>
      <c r="X150" s="154"/>
      <c r="Y150" s="154"/>
      <c r="Z150" s="154"/>
      <c r="AA150" s="158"/>
      <c r="AT150" s="159" t="s">
        <v>194</v>
      </c>
      <c r="AU150" s="159" t="s">
        <v>80</v>
      </c>
      <c r="AV150" s="9" t="s">
        <v>80</v>
      </c>
      <c r="AW150" s="9" t="s">
        <v>30</v>
      </c>
      <c r="AX150" s="9" t="s">
        <v>72</v>
      </c>
      <c r="AY150" s="159" t="s">
        <v>187</v>
      </c>
    </row>
    <row r="151" spans="2:65" s="10" customFormat="1" ht="16.5" customHeight="1">
      <c r="B151" s="160"/>
      <c r="C151" s="161"/>
      <c r="D151" s="161"/>
      <c r="E151" s="162" t="s">
        <v>1135</v>
      </c>
      <c r="F151" s="213" t="s">
        <v>1185</v>
      </c>
      <c r="G151" s="214"/>
      <c r="H151" s="214"/>
      <c r="I151" s="214"/>
      <c r="J151" s="161"/>
      <c r="K151" s="163">
        <v>8.9600000000000009</v>
      </c>
      <c r="L151" s="161"/>
      <c r="M151" s="161"/>
      <c r="N151" s="161"/>
      <c r="O151" s="161"/>
      <c r="P151" s="161"/>
      <c r="Q151" s="161"/>
      <c r="R151" s="164"/>
      <c r="T151" s="165"/>
      <c r="U151" s="161"/>
      <c r="V151" s="161"/>
      <c r="W151" s="161"/>
      <c r="X151" s="161"/>
      <c r="Y151" s="161"/>
      <c r="Z151" s="161"/>
      <c r="AA151" s="166"/>
      <c r="AT151" s="167" t="s">
        <v>194</v>
      </c>
      <c r="AU151" s="167" t="s">
        <v>80</v>
      </c>
      <c r="AV151" s="10" t="s">
        <v>114</v>
      </c>
      <c r="AW151" s="10" t="s">
        <v>30</v>
      </c>
      <c r="AX151" s="10" t="s">
        <v>72</v>
      </c>
      <c r="AY151" s="167" t="s">
        <v>187</v>
      </c>
    </row>
    <row r="152" spans="2:65" s="9" customFormat="1" ht="16.5" customHeight="1">
      <c r="B152" s="153"/>
      <c r="C152" s="154"/>
      <c r="D152" s="154"/>
      <c r="E152" s="155" t="s">
        <v>19</v>
      </c>
      <c r="F152" s="215" t="s">
        <v>1186</v>
      </c>
      <c r="G152" s="216"/>
      <c r="H152" s="216"/>
      <c r="I152" s="216"/>
      <c r="J152" s="154"/>
      <c r="K152" s="155" t="s">
        <v>19</v>
      </c>
      <c r="L152" s="154"/>
      <c r="M152" s="154"/>
      <c r="N152" s="154"/>
      <c r="O152" s="154"/>
      <c r="P152" s="154"/>
      <c r="Q152" s="154"/>
      <c r="R152" s="156"/>
      <c r="T152" s="157"/>
      <c r="U152" s="154"/>
      <c r="V152" s="154"/>
      <c r="W152" s="154"/>
      <c r="X152" s="154"/>
      <c r="Y152" s="154"/>
      <c r="Z152" s="154"/>
      <c r="AA152" s="158"/>
      <c r="AT152" s="159" t="s">
        <v>194</v>
      </c>
      <c r="AU152" s="159" t="s">
        <v>80</v>
      </c>
      <c r="AV152" s="9" t="s">
        <v>80</v>
      </c>
      <c r="AW152" s="9" t="s">
        <v>30</v>
      </c>
      <c r="AX152" s="9" t="s">
        <v>72</v>
      </c>
      <c r="AY152" s="159" t="s">
        <v>187</v>
      </c>
    </row>
    <row r="153" spans="2:65" s="10" customFormat="1" ht="16.5" customHeight="1">
      <c r="B153" s="160"/>
      <c r="C153" s="161"/>
      <c r="D153" s="161"/>
      <c r="E153" s="162" t="s">
        <v>1137</v>
      </c>
      <c r="F153" s="213" t="s">
        <v>1187</v>
      </c>
      <c r="G153" s="214"/>
      <c r="H153" s="214"/>
      <c r="I153" s="214"/>
      <c r="J153" s="161"/>
      <c r="K153" s="163">
        <v>1.28</v>
      </c>
      <c r="L153" s="161"/>
      <c r="M153" s="161"/>
      <c r="N153" s="161"/>
      <c r="O153" s="161"/>
      <c r="P153" s="161"/>
      <c r="Q153" s="161"/>
      <c r="R153" s="164"/>
      <c r="T153" s="165"/>
      <c r="U153" s="161"/>
      <c r="V153" s="161"/>
      <c r="W153" s="161"/>
      <c r="X153" s="161"/>
      <c r="Y153" s="161"/>
      <c r="Z153" s="161"/>
      <c r="AA153" s="166"/>
      <c r="AT153" s="167" t="s">
        <v>194</v>
      </c>
      <c r="AU153" s="167" t="s">
        <v>80</v>
      </c>
      <c r="AV153" s="10" t="s">
        <v>114</v>
      </c>
      <c r="AW153" s="10" t="s">
        <v>30</v>
      </c>
      <c r="AX153" s="10" t="s">
        <v>72</v>
      </c>
      <c r="AY153" s="167" t="s">
        <v>187</v>
      </c>
    </row>
    <row r="154" spans="2:65" s="10" customFormat="1" ht="16.5" customHeight="1">
      <c r="B154" s="160"/>
      <c r="C154" s="161"/>
      <c r="D154" s="161"/>
      <c r="E154" s="162" t="s">
        <v>1188</v>
      </c>
      <c r="F154" s="213" t="s">
        <v>1189</v>
      </c>
      <c r="G154" s="214"/>
      <c r="H154" s="214"/>
      <c r="I154" s="214"/>
      <c r="J154" s="161"/>
      <c r="K154" s="163">
        <v>133.04</v>
      </c>
      <c r="L154" s="161"/>
      <c r="M154" s="161"/>
      <c r="N154" s="161"/>
      <c r="O154" s="161"/>
      <c r="P154" s="161"/>
      <c r="Q154" s="161"/>
      <c r="R154" s="164"/>
      <c r="T154" s="165"/>
      <c r="U154" s="161"/>
      <c r="V154" s="161"/>
      <c r="W154" s="161"/>
      <c r="X154" s="161"/>
      <c r="Y154" s="161"/>
      <c r="Z154" s="161"/>
      <c r="AA154" s="166"/>
      <c r="AT154" s="167" t="s">
        <v>194</v>
      </c>
      <c r="AU154" s="167" t="s">
        <v>80</v>
      </c>
      <c r="AV154" s="10" t="s">
        <v>114</v>
      </c>
      <c r="AW154" s="10" t="s">
        <v>30</v>
      </c>
      <c r="AX154" s="10" t="s">
        <v>80</v>
      </c>
      <c r="AY154" s="167" t="s">
        <v>187</v>
      </c>
    </row>
    <row r="155" spans="2:65" s="1" customFormat="1" ht="25.5" customHeight="1">
      <c r="B155" s="32"/>
      <c r="C155" s="145" t="s">
        <v>186</v>
      </c>
      <c r="D155" s="145" t="s">
        <v>188</v>
      </c>
      <c r="E155" s="146" t="s">
        <v>1190</v>
      </c>
      <c r="F155" s="217" t="s">
        <v>1191</v>
      </c>
      <c r="G155" s="217"/>
      <c r="H155" s="217"/>
      <c r="I155" s="217"/>
      <c r="J155" s="147" t="s">
        <v>201</v>
      </c>
      <c r="K155" s="148">
        <v>72.36</v>
      </c>
      <c r="L155" s="218">
        <v>0</v>
      </c>
      <c r="M155" s="218"/>
      <c r="N155" s="218">
        <f>ROUND(L155*K155,2)</f>
        <v>0</v>
      </c>
      <c r="O155" s="218"/>
      <c r="P155" s="218"/>
      <c r="Q155" s="218"/>
      <c r="R155" s="34"/>
      <c r="T155" s="149" t="s">
        <v>19</v>
      </c>
      <c r="U155" s="41" t="s">
        <v>37</v>
      </c>
      <c r="V155" s="150">
        <v>0</v>
      </c>
      <c r="W155" s="150">
        <f>V155*K155</f>
        <v>0</v>
      </c>
      <c r="X155" s="150">
        <v>0</v>
      </c>
      <c r="Y155" s="150">
        <f>X155*K155</f>
        <v>0</v>
      </c>
      <c r="Z155" s="150">
        <v>0</v>
      </c>
      <c r="AA155" s="151">
        <f>Z155*K155</f>
        <v>0</v>
      </c>
      <c r="AR155" s="19" t="s">
        <v>186</v>
      </c>
      <c r="AT155" s="19" t="s">
        <v>188</v>
      </c>
      <c r="AU155" s="19" t="s">
        <v>80</v>
      </c>
      <c r="AY155" s="19" t="s">
        <v>187</v>
      </c>
      <c r="BE155" s="152">
        <f>IF(U155="základní",N155,0)</f>
        <v>0</v>
      </c>
      <c r="BF155" s="152">
        <f>IF(U155="snížená",N155,0)</f>
        <v>0</v>
      </c>
      <c r="BG155" s="152">
        <f>IF(U155="zákl. přenesená",N155,0)</f>
        <v>0</v>
      </c>
      <c r="BH155" s="152">
        <f>IF(U155="sníž. přenesená",N155,0)</f>
        <v>0</v>
      </c>
      <c r="BI155" s="152">
        <f>IF(U155="nulová",N155,0)</f>
        <v>0</v>
      </c>
      <c r="BJ155" s="19" t="s">
        <v>80</v>
      </c>
      <c r="BK155" s="152">
        <f>ROUND(L155*K155,2)</f>
        <v>0</v>
      </c>
      <c r="BL155" s="19" t="s">
        <v>186</v>
      </c>
      <c r="BM155" s="19" t="s">
        <v>1192</v>
      </c>
    </row>
    <row r="156" spans="2:65" s="1" customFormat="1" ht="25.5" customHeight="1">
      <c r="B156" s="32"/>
      <c r="C156" s="145" t="s">
        <v>232</v>
      </c>
      <c r="D156" s="145" t="s">
        <v>188</v>
      </c>
      <c r="E156" s="146" t="s">
        <v>324</v>
      </c>
      <c r="F156" s="217" t="s">
        <v>325</v>
      </c>
      <c r="G156" s="217"/>
      <c r="H156" s="217"/>
      <c r="I156" s="217"/>
      <c r="J156" s="147" t="s">
        <v>201</v>
      </c>
      <c r="K156" s="148">
        <v>41.6</v>
      </c>
      <c r="L156" s="218">
        <v>0</v>
      </c>
      <c r="M156" s="218"/>
      <c r="N156" s="218">
        <f>ROUND(L156*K156,2)</f>
        <v>0</v>
      </c>
      <c r="O156" s="218"/>
      <c r="P156" s="218"/>
      <c r="Q156" s="218"/>
      <c r="R156" s="34"/>
      <c r="T156" s="149" t="s">
        <v>19</v>
      </c>
      <c r="U156" s="41" t="s">
        <v>37</v>
      </c>
      <c r="V156" s="150">
        <v>0</v>
      </c>
      <c r="W156" s="150">
        <f>V156*K156</f>
        <v>0</v>
      </c>
      <c r="X156" s="150">
        <v>0</v>
      </c>
      <c r="Y156" s="150">
        <f>X156*K156</f>
        <v>0</v>
      </c>
      <c r="Z156" s="150">
        <v>0</v>
      </c>
      <c r="AA156" s="151">
        <f>Z156*K156</f>
        <v>0</v>
      </c>
      <c r="AR156" s="19" t="s">
        <v>186</v>
      </c>
      <c r="AT156" s="19" t="s">
        <v>188</v>
      </c>
      <c r="AU156" s="19" t="s">
        <v>80</v>
      </c>
      <c r="AY156" s="19" t="s">
        <v>187</v>
      </c>
      <c r="BE156" s="152">
        <f>IF(U156="základní",N156,0)</f>
        <v>0</v>
      </c>
      <c r="BF156" s="152">
        <f>IF(U156="snížená",N156,0)</f>
        <v>0</v>
      </c>
      <c r="BG156" s="152">
        <f>IF(U156="zákl. přenesená",N156,0)</f>
        <v>0</v>
      </c>
      <c r="BH156" s="152">
        <f>IF(U156="sníž. přenesená",N156,0)</f>
        <v>0</v>
      </c>
      <c r="BI156" s="152">
        <f>IF(U156="nulová",N156,0)</f>
        <v>0</v>
      </c>
      <c r="BJ156" s="19" t="s">
        <v>80</v>
      </c>
      <c r="BK156" s="152">
        <f>ROUND(L156*K156,2)</f>
        <v>0</v>
      </c>
      <c r="BL156" s="19" t="s">
        <v>186</v>
      </c>
      <c r="BM156" s="19" t="s">
        <v>1193</v>
      </c>
    </row>
    <row r="157" spans="2:65" s="9" customFormat="1" ht="16.5" customHeight="1">
      <c r="B157" s="153"/>
      <c r="C157" s="154"/>
      <c r="D157" s="154"/>
      <c r="E157" s="155" t="s">
        <v>19</v>
      </c>
      <c r="F157" s="219" t="s">
        <v>1194</v>
      </c>
      <c r="G157" s="220"/>
      <c r="H157" s="220"/>
      <c r="I157" s="220"/>
      <c r="J157" s="154"/>
      <c r="K157" s="155" t="s">
        <v>19</v>
      </c>
      <c r="L157" s="154"/>
      <c r="M157" s="154"/>
      <c r="N157" s="154"/>
      <c r="O157" s="154"/>
      <c r="P157" s="154"/>
      <c r="Q157" s="154"/>
      <c r="R157" s="156"/>
      <c r="T157" s="157"/>
      <c r="U157" s="154"/>
      <c r="V157" s="154"/>
      <c r="W157" s="154"/>
      <c r="X157" s="154"/>
      <c r="Y157" s="154"/>
      <c r="Z157" s="154"/>
      <c r="AA157" s="158"/>
      <c r="AT157" s="159" t="s">
        <v>194</v>
      </c>
      <c r="AU157" s="159" t="s">
        <v>80</v>
      </c>
      <c r="AV157" s="9" t="s">
        <v>80</v>
      </c>
      <c r="AW157" s="9" t="s">
        <v>30</v>
      </c>
      <c r="AX157" s="9" t="s">
        <v>72</v>
      </c>
      <c r="AY157" s="159" t="s">
        <v>187</v>
      </c>
    </row>
    <row r="158" spans="2:65" s="9" customFormat="1" ht="16.5" customHeight="1">
      <c r="B158" s="153"/>
      <c r="C158" s="154"/>
      <c r="D158" s="154"/>
      <c r="E158" s="155" t="s">
        <v>19</v>
      </c>
      <c r="F158" s="215" t="s">
        <v>1151</v>
      </c>
      <c r="G158" s="216"/>
      <c r="H158" s="216"/>
      <c r="I158" s="216"/>
      <c r="J158" s="154"/>
      <c r="K158" s="155" t="s">
        <v>19</v>
      </c>
      <c r="L158" s="154"/>
      <c r="M158" s="154"/>
      <c r="N158" s="154"/>
      <c r="O158" s="154"/>
      <c r="P158" s="154"/>
      <c r="Q158" s="154"/>
      <c r="R158" s="156"/>
      <c r="T158" s="157"/>
      <c r="U158" s="154"/>
      <c r="V158" s="154"/>
      <c r="W158" s="154"/>
      <c r="X158" s="154"/>
      <c r="Y158" s="154"/>
      <c r="Z158" s="154"/>
      <c r="AA158" s="158"/>
      <c r="AT158" s="159" t="s">
        <v>194</v>
      </c>
      <c r="AU158" s="159" t="s">
        <v>80</v>
      </c>
      <c r="AV158" s="9" t="s">
        <v>80</v>
      </c>
      <c r="AW158" s="9" t="s">
        <v>30</v>
      </c>
      <c r="AX158" s="9" t="s">
        <v>72</v>
      </c>
      <c r="AY158" s="159" t="s">
        <v>187</v>
      </c>
    </row>
    <row r="159" spans="2:65" s="9" customFormat="1" ht="16.5" customHeight="1">
      <c r="B159" s="153"/>
      <c r="C159" s="154"/>
      <c r="D159" s="154"/>
      <c r="E159" s="155" t="s">
        <v>19</v>
      </c>
      <c r="F159" s="215" t="s">
        <v>1195</v>
      </c>
      <c r="G159" s="216"/>
      <c r="H159" s="216"/>
      <c r="I159" s="216"/>
      <c r="J159" s="154"/>
      <c r="K159" s="155" t="s">
        <v>19</v>
      </c>
      <c r="L159" s="154"/>
      <c r="M159" s="154"/>
      <c r="N159" s="154"/>
      <c r="O159" s="154"/>
      <c r="P159" s="154"/>
      <c r="Q159" s="154"/>
      <c r="R159" s="156"/>
      <c r="T159" s="157"/>
      <c r="U159" s="154"/>
      <c r="V159" s="154"/>
      <c r="W159" s="154"/>
      <c r="X159" s="154"/>
      <c r="Y159" s="154"/>
      <c r="Z159" s="154"/>
      <c r="AA159" s="158"/>
      <c r="AT159" s="159" t="s">
        <v>194</v>
      </c>
      <c r="AU159" s="159" t="s">
        <v>80</v>
      </c>
      <c r="AV159" s="9" t="s">
        <v>80</v>
      </c>
      <c r="AW159" s="9" t="s">
        <v>30</v>
      </c>
      <c r="AX159" s="9" t="s">
        <v>72</v>
      </c>
      <c r="AY159" s="159" t="s">
        <v>187</v>
      </c>
    </row>
    <row r="160" spans="2:65" s="9" customFormat="1" ht="16.5" customHeight="1">
      <c r="B160" s="153"/>
      <c r="C160" s="154"/>
      <c r="D160" s="154"/>
      <c r="E160" s="155" t="s">
        <v>19</v>
      </c>
      <c r="F160" s="215" t="s">
        <v>1196</v>
      </c>
      <c r="G160" s="216"/>
      <c r="H160" s="216"/>
      <c r="I160" s="216"/>
      <c r="J160" s="154"/>
      <c r="K160" s="155" t="s">
        <v>19</v>
      </c>
      <c r="L160" s="154"/>
      <c r="M160" s="154"/>
      <c r="N160" s="154"/>
      <c r="O160" s="154"/>
      <c r="P160" s="154"/>
      <c r="Q160" s="154"/>
      <c r="R160" s="156"/>
      <c r="T160" s="157"/>
      <c r="U160" s="154"/>
      <c r="V160" s="154"/>
      <c r="W160" s="154"/>
      <c r="X160" s="154"/>
      <c r="Y160" s="154"/>
      <c r="Z160" s="154"/>
      <c r="AA160" s="158"/>
      <c r="AT160" s="159" t="s">
        <v>194</v>
      </c>
      <c r="AU160" s="159" t="s">
        <v>80</v>
      </c>
      <c r="AV160" s="9" t="s">
        <v>80</v>
      </c>
      <c r="AW160" s="9" t="s">
        <v>30</v>
      </c>
      <c r="AX160" s="9" t="s">
        <v>72</v>
      </c>
      <c r="AY160" s="159" t="s">
        <v>187</v>
      </c>
    </row>
    <row r="161" spans="2:65" s="10" customFormat="1" ht="16.5" customHeight="1">
      <c r="B161" s="160"/>
      <c r="C161" s="161"/>
      <c r="D161" s="161"/>
      <c r="E161" s="162" t="s">
        <v>207</v>
      </c>
      <c r="F161" s="213" t="s">
        <v>1197</v>
      </c>
      <c r="G161" s="214"/>
      <c r="H161" s="214"/>
      <c r="I161" s="214"/>
      <c r="J161" s="161"/>
      <c r="K161" s="163">
        <v>14.84</v>
      </c>
      <c r="L161" s="161"/>
      <c r="M161" s="161"/>
      <c r="N161" s="161"/>
      <c r="O161" s="161"/>
      <c r="P161" s="161"/>
      <c r="Q161" s="161"/>
      <c r="R161" s="164"/>
      <c r="T161" s="165"/>
      <c r="U161" s="161"/>
      <c r="V161" s="161"/>
      <c r="W161" s="161"/>
      <c r="X161" s="161"/>
      <c r="Y161" s="161"/>
      <c r="Z161" s="161"/>
      <c r="AA161" s="166"/>
      <c r="AT161" s="167" t="s">
        <v>194</v>
      </c>
      <c r="AU161" s="167" t="s">
        <v>80</v>
      </c>
      <c r="AV161" s="10" t="s">
        <v>114</v>
      </c>
      <c r="AW161" s="10" t="s">
        <v>30</v>
      </c>
      <c r="AX161" s="10" t="s">
        <v>72</v>
      </c>
      <c r="AY161" s="167" t="s">
        <v>187</v>
      </c>
    </row>
    <row r="162" spans="2:65" s="9" customFormat="1" ht="16.5" customHeight="1">
      <c r="B162" s="153"/>
      <c r="C162" s="154"/>
      <c r="D162" s="154"/>
      <c r="E162" s="155" t="s">
        <v>19</v>
      </c>
      <c r="F162" s="215" t="s">
        <v>1198</v>
      </c>
      <c r="G162" s="216"/>
      <c r="H162" s="216"/>
      <c r="I162" s="216"/>
      <c r="J162" s="154"/>
      <c r="K162" s="155" t="s">
        <v>19</v>
      </c>
      <c r="L162" s="154"/>
      <c r="M162" s="154"/>
      <c r="N162" s="154"/>
      <c r="O162" s="154"/>
      <c r="P162" s="154"/>
      <c r="Q162" s="154"/>
      <c r="R162" s="156"/>
      <c r="T162" s="157"/>
      <c r="U162" s="154"/>
      <c r="V162" s="154"/>
      <c r="W162" s="154"/>
      <c r="X162" s="154"/>
      <c r="Y162" s="154"/>
      <c r="Z162" s="154"/>
      <c r="AA162" s="158"/>
      <c r="AT162" s="159" t="s">
        <v>194</v>
      </c>
      <c r="AU162" s="159" t="s">
        <v>80</v>
      </c>
      <c r="AV162" s="9" t="s">
        <v>80</v>
      </c>
      <c r="AW162" s="9" t="s">
        <v>30</v>
      </c>
      <c r="AX162" s="9" t="s">
        <v>72</v>
      </c>
      <c r="AY162" s="159" t="s">
        <v>187</v>
      </c>
    </row>
    <row r="163" spans="2:65" s="10" customFormat="1" ht="16.5" customHeight="1">
      <c r="B163" s="160"/>
      <c r="C163" s="161"/>
      <c r="D163" s="161"/>
      <c r="E163" s="162" t="s">
        <v>112</v>
      </c>
      <c r="F163" s="213" t="s">
        <v>1199</v>
      </c>
      <c r="G163" s="214"/>
      <c r="H163" s="214"/>
      <c r="I163" s="214"/>
      <c r="J163" s="161"/>
      <c r="K163" s="163">
        <v>22.08</v>
      </c>
      <c r="L163" s="161"/>
      <c r="M163" s="161"/>
      <c r="N163" s="161"/>
      <c r="O163" s="161"/>
      <c r="P163" s="161"/>
      <c r="Q163" s="161"/>
      <c r="R163" s="164"/>
      <c r="T163" s="165"/>
      <c r="U163" s="161"/>
      <c r="V163" s="161"/>
      <c r="W163" s="161"/>
      <c r="X163" s="161"/>
      <c r="Y163" s="161"/>
      <c r="Z163" s="161"/>
      <c r="AA163" s="166"/>
      <c r="AT163" s="167" t="s">
        <v>194</v>
      </c>
      <c r="AU163" s="167" t="s">
        <v>80</v>
      </c>
      <c r="AV163" s="10" t="s">
        <v>114</v>
      </c>
      <c r="AW163" s="10" t="s">
        <v>30</v>
      </c>
      <c r="AX163" s="10" t="s">
        <v>72</v>
      </c>
      <c r="AY163" s="167" t="s">
        <v>187</v>
      </c>
    </row>
    <row r="164" spans="2:65" s="9" customFormat="1" ht="16.5" customHeight="1">
      <c r="B164" s="153"/>
      <c r="C164" s="154"/>
      <c r="D164" s="154"/>
      <c r="E164" s="155" t="s">
        <v>19</v>
      </c>
      <c r="F164" s="215" t="s">
        <v>1200</v>
      </c>
      <c r="G164" s="216"/>
      <c r="H164" s="216"/>
      <c r="I164" s="216"/>
      <c r="J164" s="154"/>
      <c r="K164" s="155" t="s">
        <v>19</v>
      </c>
      <c r="L164" s="154"/>
      <c r="M164" s="154"/>
      <c r="N164" s="154"/>
      <c r="O164" s="154"/>
      <c r="P164" s="154"/>
      <c r="Q164" s="154"/>
      <c r="R164" s="156"/>
      <c r="T164" s="157"/>
      <c r="U164" s="154"/>
      <c r="V164" s="154"/>
      <c r="W164" s="154"/>
      <c r="X164" s="154"/>
      <c r="Y164" s="154"/>
      <c r="Z164" s="154"/>
      <c r="AA164" s="158"/>
      <c r="AT164" s="159" t="s">
        <v>194</v>
      </c>
      <c r="AU164" s="159" t="s">
        <v>80</v>
      </c>
      <c r="AV164" s="9" t="s">
        <v>80</v>
      </c>
      <c r="AW164" s="9" t="s">
        <v>30</v>
      </c>
      <c r="AX164" s="9" t="s">
        <v>72</v>
      </c>
      <c r="AY164" s="159" t="s">
        <v>187</v>
      </c>
    </row>
    <row r="165" spans="2:65" s="10" customFormat="1" ht="16.5" customHeight="1">
      <c r="B165" s="160"/>
      <c r="C165" s="161"/>
      <c r="D165" s="161"/>
      <c r="E165" s="162" t="s">
        <v>211</v>
      </c>
      <c r="F165" s="213" t="s">
        <v>1201</v>
      </c>
      <c r="G165" s="214"/>
      <c r="H165" s="214"/>
      <c r="I165" s="214"/>
      <c r="J165" s="161"/>
      <c r="K165" s="163">
        <v>4.68</v>
      </c>
      <c r="L165" s="161"/>
      <c r="M165" s="161"/>
      <c r="N165" s="161"/>
      <c r="O165" s="161"/>
      <c r="P165" s="161"/>
      <c r="Q165" s="161"/>
      <c r="R165" s="164"/>
      <c r="T165" s="165"/>
      <c r="U165" s="161"/>
      <c r="V165" s="161"/>
      <c r="W165" s="161"/>
      <c r="X165" s="161"/>
      <c r="Y165" s="161"/>
      <c r="Z165" s="161"/>
      <c r="AA165" s="166"/>
      <c r="AT165" s="167" t="s">
        <v>194</v>
      </c>
      <c r="AU165" s="167" t="s">
        <v>80</v>
      </c>
      <c r="AV165" s="10" t="s">
        <v>114</v>
      </c>
      <c r="AW165" s="10" t="s">
        <v>30</v>
      </c>
      <c r="AX165" s="10" t="s">
        <v>72</v>
      </c>
      <c r="AY165" s="167" t="s">
        <v>187</v>
      </c>
    </row>
    <row r="166" spans="2:65" s="10" customFormat="1" ht="16.5" customHeight="1">
      <c r="B166" s="160"/>
      <c r="C166" s="161"/>
      <c r="D166" s="161"/>
      <c r="E166" s="162" t="s">
        <v>521</v>
      </c>
      <c r="F166" s="213" t="s">
        <v>1202</v>
      </c>
      <c r="G166" s="214"/>
      <c r="H166" s="214"/>
      <c r="I166" s="214"/>
      <c r="J166" s="161"/>
      <c r="K166" s="163">
        <v>41.6</v>
      </c>
      <c r="L166" s="161"/>
      <c r="M166" s="161"/>
      <c r="N166" s="161"/>
      <c r="O166" s="161"/>
      <c r="P166" s="161"/>
      <c r="Q166" s="161"/>
      <c r="R166" s="164"/>
      <c r="T166" s="165"/>
      <c r="U166" s="161"/>
      <c r="V166" s="161"/>
      <c r="W166" s="161"/>
      <c r="X166" s="161"/>
      <c r="Y166" s="161"/>
      <c r="Z166" s="161"/>
      <c r="AA166" s="166"/>
      <c r="AT166" s="167" t="s">
        <v>194</v>
      </c>
      <c r="AU166" s="167" t="s">
        <v>80</v>
      </c>
      <c r="AV166" s="10" t="s">
        <v>114</v>
      </c>
      <c r="AW166" s="10" t="s">
        <v>30</v>
      </c>
      <c r="AX166" s="10" t="s">
        <v>80</v>
      </c>
      <c r="AY166" s="167" t="s">
        <v>187</v>
      </c>
    </row>
    <row r="167" spans="2:65" s="8" customFormat="1" ht="37.35" customHeight="1">
      <c r="B167" s="135"/>
      <c r="C167" s="136"/>
      <c r="D167" s="137" t="s">
        <v>564</v>
      </c>
      <c r="E167" s="137"/>
      <c r="F167" s="137"/>
      <c r="G167" s="137"/>
      <c r="H167" s="137"/>
      <c r="I167" s="137"/>
      <c r="J167" s="137"/>
      <c r="K167" s="137"/>
      <c r="L167" s="137"/>
      <c r="M167" s="137"/>
      <c r="N167" s="221">
        <f>BK167</f>
        <v>0</v>
      </c>
      <c r="O167" s="222"/>
      <c r="P167" s="222"/>
      <c r="Q167" s="222"/>
      <c r="R167" s="138"/>
      <c r="T167" s="139"/>
      <c r="U167" s="136"/>
      <c r="V167" s="136"/>
      <c r="W167" s="140">
        <f>SUM(W168:W177)</f>
        <v>0</v>
      </c>
      <c r="X167" s="136"/>
      <c r="Y167" s="140">
        <f>SUM(Y168:Y177)</f>
        <v>0</v>
      </c>
      <c r="Z167" s="136"/>
      <c r="AA167" s="141">
        <f>SUM(AA168:AA177)</f>
        <v>0</v>
      </c>
      <c r="AR167" s="142" t="s">
        <v>186</v>
      </c>
      <c r="AT167" s="143" t="s">
        <v>71</v>
      </c>
      <c r="AU167" s="143" t="s">
        <v>72</v>
      </c>
      <c r="AY167" s="142" t="s">
        <v>187</v>
      </c>
      <c r="BK167" s="144">
        <f>SUM(BK168:BK177)</f>
        <v>0</v>
      </c>
    </row>
    <row r="168" spans="2:65" s="1" customFormat="1" ht="25.5" customHeight="1">
      <c r="B168" s="32"/>
      <c r="C168" s="145" t="s">
        <v>243</v>
      </c>
      <c r="D168" s="145" t="s">
        <v>188</v>
      </c>
      <c r="E168" s="146" t="s">
        <v>1203</v>
      </c>
      <c r="F168" s="217" t="s">
        <v>1204</v>
      </c>
      <c r="G168" s="217"/>
      <c r="H168" s="217"/>
      <c r="I168" s="217"/>
      <c r="J168" s="147" t="s">
        <v>201</v>
      </c>
      <c r="K168" s="148">
        <v>11.22</v>
      </c>
      <c r="L168" s="218">
        <v>0</v>
      </c>
      <c r="M168" s="218"/>
      <c r="N168" s="218">
        <f>ROUND(L168*K168,2)</f>
        <v>0</v>
      </c>
      <c r="O168" s="218"/>
      <c r="P168" s="218"/>
      <c r="Q168" s="218"/>
      <c r="R168" s="34"/>
      <c r="T168" s="149" t="s">
        <v>19</v>
      </c>
      <c r="U168" s="41" t="s">
        <v>37</v>
      </c>
      <c r="V168" s="150">
        <v>0</v>
      </c>
      <c r="W168" s="150">
        <f>V168*K168</f>
        <v>0</v>
      </c>
      <c r="X168" s="150">
        <v>0</v>
      </c>
      <c r="Y168" s="150">
        <f>X168*K168</f>
        <v>0</v>
      </c>
      <c r="Z168" s="150">
        <v>0</v>
      </c>
      <c r="AA168" s="151">
        <f>Z168*K168</f>
        <v>0</v>
      </c>
      <c r="AR168" s="19" t="s">
        <v>186</v>
      </c>
      <c r="AT168" s="19" t="s">
        <v>188</v>
      </c>
      <c r="AU168" s="19" t="s">
        <v>80</v>
      </c>
      <c r="AY168" s="19" t="s">
        <v>187</v>
      </c>
      <c r="BE168" s="152">
        <f>IF(U168="základní",N168,0)</f>
        <v>0</v>
      </c>
      <c r="BF168" s="152">
        <f>IF(U168="snížená",N168,0)</f>
        <v>0</v>
      </c>
      <c r="BG168" s="152">
        <f>IF(U168="zákl. přenesená",N168,0)</f>
        <v>0</v>
      </c>
      <c r="BH168" s="152">
        <f>IF(U168="sníž. přenesená",N168,0)</f>
        <v>0</v>
      </c>
      <c r="BI168" s="152">
        <f>IF(U168="nulová",N168,0)</f>
        <v>0</v>
      </c>
      <c r="BJ168" s="19" t="s">
        <v>80</v>
      </c>
      <c r="BK168" s="152">
        <f>ROUND(L168*K168,2)</f>
        <v>0</v>
      </c>
      <c r="BL168" s="19" t="s">
        <v>186</v>
      </c>
      <c r="BM168" s="19" t="s">
        <v>1205</v>
      </c>
    </row>
    <row r="169" spans="2:65" s="1" customFormat="1" ht="16.5" customHeight="1">
      <c r="B169" s="32"/>
      <c r="C169" s="145" t="s">
        <v>252</v>
      </c>
      <c r="D169" s="145" t="s">
        <v>188</v>
      </c>
      <c r="E169" s="146" t="s">
        <v>1206</v>
      </c>
      <c r="F169" s="217" t="s">
        <v>1207</v>
      </c>
      <c r="G169" s="217"/>
      <c r="H169" s="217"/>
      <c r="I169" s="217"/>
      <c r="J169" s="147" t="s">
        <v>477</v>
      </c>
      <c r="K169" s="148">
        <v>0.38</v>
      </c>
      <c r="L169" s="218">
        <v>0</v>
      </c>
      <c r="M169" s="218"/>
      <c r="N169" s="218">
        <f>ROUND(L169*K169,2)</f>
        <v>0</v>
      </c>
      <c r="O169" s="218"/>
      <c r="P169" s="218"/>
      <c r="Q169" s="218"/>
      <c r="R169" s="34"/>
      <c r="T169" s="149" t="s">
        <v>19</v>
      </c>
      <c r="U169" s="41" t="s">
        <v>37</v>
      </c>
      <c r="V169" s="150">
        <v>0</v>
      </c>
      <c r="W169" s="150">
        <f>V169*K169</f>
        <v>0</v>
      </c>
      <c r="X169" s="150">
        <v>0</v>
      </c>
      <c r="Y169" s="150">
        <f>X169*K169</f>
        <v>0</v>
      </c>
      <c r="Z169" s="150">
        <v>0</v>
      </c>
      <c r="AA169" s="151">
        <f>Z169*K169</f>
        <v>0</v>
      </c>
      <c r="AR169" s="19" t="s">
        <v>186</v>
      </c>
      <c r="AT169" s="19" t="s">
        <v>188</v>
      </c>
      <c r="AU169" s="19" t="s">
        <v>80</v>
      </c>
      <c r="AY169" s="19" t="s">
        <v>187</v>
      </c>
      <c r="BE169" s="152">
        <f>IF(U169="základní",N169,0)</f>
        <v>0</v>
      </c>
      <c r="BF169" s="152">
        <f>IF(U169="snížená",N169,0)</f>
        <v>0</v>
      </c>
      <c r="BG169" s="152">
        <f>IF(U169="zákl. přenesená",N169,0)</f>
        <v>0</v>
      </c>
      <c r="BH169" s="152">
        <f>IF(U169="sníž. přenesená",N169,0)</f>
        <v>0</v>
      </c>
      <c r="BI169" s="152">
        <f>IF(U169="nulová",N169,0)</f>
        <v>0</v>
      </c>
      <c r="BJ169" s="19" t="s">
        <v>80</v>
      </c>
      <c r="BK169" s="152">
        <f>ROUND(L169*K169,2)</f>
        <v>0</v>
      </c>
      <c r="BL169" s="19" t="s">
        <v>186</v>
      </c>
      <c r="BM169" s="19" t="s">
        <v>1208</v>
      </c>
    </row>
    <row r="170" spans="2:65" s="9" customFormat="1" ht="25.5" customHeight="1">
      <c r="B170" s="153"/>
      <c r="C170" s="154"/>
      <c r="D170" s="154"/>
      <c r="E170" s="155" t="s">
        <v>19</v>
      </c>
      <c r="F170" s="219" t="s">
        <v>1209</v>
      </c>
      <c r="G170" s="220"/>
      <c r="H170" s="220"/>
      <c r="I170" s="220"/>
      <c r="J170" s="154"/>
      <c r="K170" s="155" t="s">
        <v>19</v>
      </c>
      <c r="L170" s="154"/>
      <c r="M170" s="154"/>
      <c r="N170" s="154"/>
      <c r="O170" s="154"/>
      <c r="P170" s="154"/>
      <c r="Q170" s="154"/>
      <c r="R170" s="156"/>
      <c r="T170" s="157"/>
      <c r="U170" s="154"/>
      <c r="V170" s="154"/>
      <c r="W170" s="154"/>
      <c r="X170" s="154"/>
      <c r="Y170" s="154"/>
      <c r="Z170" s="154"/>
      <c r="AA170" s="158"/>
      <c r="AT170" s="159" t="s">
        <v>194</v>
      </c>
      <c r="AU170" s="159" t="s">
        <v>80</v>
      </c>
      <c r="AV170" s="9" t="s">
        <v>80</v>
      </c>
      <c r="AW170" s="9" t="s">
        <v>30</v>
      </c>
      <c r="AX170" s="9" t="s">
        <v>72</v>
      </c>
      <c r="AY170" s="159" t="s">
        <v>187</v>
      </c>
    </row>
    <row r="171" spans="2:65" s="9" customFormat="1" ht="16.5" customHeight="1">
      <c r="B171" s="153"/>
      <c r="C171" s="154"/>
      <c r="D171" s="154"/>
      <c r="E171" s="155" t="s">
        <v>19</v>
      </c>
      <c r="F171" s="215" t="s">
        <v>1151</v>
      </c>
      <c r="G171" s="216"/>
      <c r="H171" s="216"/>
      <c r="I171" s="216"/>
      <c r="J171" s="154"/>
      <c r="K171" s="155" t="s">
        <v>19</v>
      </c>
      <c r="L171" s="154"/>
      <c r="M171" s="154"/>
      <c r="N171" s="154"/>
      <c r="O171" s="154"/>
      <c r="P171" s="154"/>
      <c r="Q171" s="154"/>
      <c r="R171" s="156"/>
      <c r="T171" s="157"/>
      <c r="U171" s="154"/>
      <c r="V171" s="154"/>
      <c r="W171" s="154"/>
      <c r="X171" s="154"/>
      <c r="Y171" s="154"/>
      <c r="Z171" s="154"/>
      <c r="AA171" s="158"/>
      <c r="AT171" s="159" t="s">
        <v>194</v>
      </c>
      <c r="AU171" s="159" t="s">
        <v>80</v>
      </c>
      <c r="AV171" s="9" t="s">
        <v>80</v>
      </c>
      <c r="AW171" s="9" t="s">
        <v>30</v>
      </c>
      <c r="AX171" s="9" t="s">
        <v>72</v>
      </c>
      <c r="AY171" s="159" t="s">
        <v>187</v>
      </c>
    </row>
    <row r="172" spans="2:65" s="9" customFormat="1" ht="16.5" customHeight="1">
      <c r="B172" s="153"/>
      <c r="C172" s="154"/>
      <c r="D172" s="154"/>
      <c r="E172" s="155" t="s">
        <v>19</v>
      </c>
      <c r="F172" s="215" t="s">
        <v>1210</v>
      </c>
      <c r="G172" s="216"/>
      <c r="H172" s="216"/>
      <c r="I172" s="216"/>
      <c r="J172" s="154"/>
      <c r="K172" s="155" t="s">
        <v>19</v>
      </c>
      <c r="L172" s="154"/>
      <c r="M172" s="154"/>
      <c r="N172" s="154"/>
      <c r="O172" s="154"/>
      <c r="P172" s="154"/>
      <c r="Q172" s="154"/>
      <c r="R172" s="156"/>
      <c r="T172" s="157"/>
      <c r="U172" s="154"/>
      <c r="V172" s="154"/>
      <c r="W172" s="154"/>
      <c r="X172" s="154"/>
      <c r="Y172" s="154"/>
      <c r="Z172" s="154"/>
      <c r="AA172" s="158"/>
      <c r="AT172" s="159" t="s">
        <v>194</v>
      </c>
      <c r="AU172" s="159" t="s">
        <v>80</v>
      </c>
      <c r="AV172" s="9" t="s">
        <v>80</v>
      </c>
      <c r="AW172" s="9" t="s">
        <v>30</v>
      </c>
      <c r="AX172" s="9" t="s">
        <v>72</v>
      </c>
      <c r="AY172" s="159" t="s">
        <v>187</v>
      </c>
    </row>
    <row r="173" spans="2:65" s="9" customFormat="1" ht="16.5" customHeight="1">
      <c r="B173" s="153"/>
      <c r="C173" s="154"/>
      <c r="D173" s="154"/>
      <c r="E173" s="155" t="s">
        <v>19</v>
      </c>
      <c r="F173" s="215" t="s">
        <v>1180</v>
      </c>
      <c r="G173" s="216"/>
      <c r="H173" s="216"/>
      <c r="I173" s="216"/>
      <c r="J173" s="154"/>
      <c r="K173" s="155" t="s">
        <v>19</v>
      </c>
      <c r="L173" s="154"/>
      <c r="M173" s="154"/>
      <c r="N173" s="154"/>
      <c r="O173" s="154"/>
      <c r="P173" s="154"/>
      <c r="Q173" s="154"/>
      <c r="R173" s="156"/>
      <c r="T173" s="157"/>
      <c r="U173" s="154"/>
      <c r="V173" s="154"/>
      <c r="W173" s="154"/>
      <c r="X173" s="154"/>
      <c r="Y173" s="154"/>
      <c r="Z173" s="154"/>
      <c r="AA173" s="158"/>
      <c r="AT173" s="159" t="s">
        <v>194</v>
      </c>
      <c r="AU173" s="159" t="s">
        <v>80</v>
      </c>
      <c r="AV173" s="9" t="s">
        <v>80</v>
      </c>
      <c r="AW173" s="9" t="s">
        <v>30</v>
      </c>
      <c r="AX173" s="9" t="s">
        <v>72</v>
      </c>
      <c r="AY173" s="159" t="s">
        <v>187</v>
      </c>
    </row>
    <row r="174" spans="2:65" s="10" customFormat="1" ht="16.5" customHeight="1">
      <c r="B174" s="160"/>
      <c r="C174" s="161"/>
      <c r="D174" s="161"/>
      <c r="E174" s="162" t="s">
        <v>270</v>
      </c>
      <c r="F174" s="213" t="s">
        <v>1211</v>
      </c>
      <c r="G174" s="214"/>
      <c r="H174" s="214"/>
      <c r="I174" s="214"/>
      <c r="J174" s="161"/>
      <c r="K174" s="163">
        <v>0.25</v>
      </c>
      <c r="L174" s="161"/>
      <c r="M174" s="161"/>
      <c r="N174" s="161"/>
      <c r="O174" s="161"/>
      <c r="P174" s="161"/>
      <c r="Q174" s="161"/>
      <c r="R174" s="164"/>
      <c r="T174" s="165"/>
      <c r="U174" s="161"/>
      <c r="V174" s="161"/>
      <c r="W174" s="161"/>
      <c r="X174" s="161"/>
      <c r="Y174" s="161"/>
      <c r="Z174" s="161"/>
      <c r="AA174" s="166"/>
      <c r="AT174" s="167" t="s">
        <v>194</v>
      </c>
      <c r="AU174" s="167" t="s">
        <v>80</v>
      </c>
      <c r="AV174" s="10" t="s">
        <v>114</v>
      </c>
      <c r="AW174" s="10" t="s">
        <v>30</v>
      </c>
      <c r="AX174" s="10" t="s">
        <v>72</v>
      </c>
      <c r="AY174" s="167" t="s">
        <v>187</v>
      </c>
    </row>
    <row r="175" spans="2:65" s="9" customFormat="1" ht="16.5" customHeight="1">
      <c r="B175" s="153"/>
      <c r="C175" s="154"/>
      <c r="D175" s="154"/>
      <c r="E175" s="155" t="s">
        <v>19</v>
      </c>
      <c r="F175" s="215" t="s">
        <v>1182</v>
      </c>
      <c r="G175" s="216"/>
      <c r="H175" s="216"/>
      <c r="I175" s="216"/>
      <c r="J175" s="154"/>
      <c r="K175" s="155" t="s">
        <v>19</v>
      </c>
      <c r="L175" s="154"/>
      <c r="M175" s="154"/>
      <c r="N175" s="154"/>
      <c r="O175" s="154"/>
      <c r="P175" s="154"/>
      <c r="Q175" s="154"/>
      <c r="R175" s="156"/>
      <c r="T175" s="157"/>
      <c r="U175" s="154"/>
      <c r="V175" s="154"/>
      <c r="W175" s="154"/>
      <c r="X175" s="154"/>
      <c r="Y175" s="154"/>
      <c r="Z175" s="154"/>
      <c r="AA175" s="158"/>
      <c r="AT175" s="159" t="s">
        <v>194</v>
      </c>
      <c r="AU175" s="159" t="s">
        <v>80</v>
      </c>
      <c r="AV175" s="9" t="s">
        <v>80</v>
      </c>
      <c r="AW175" s="9" t="s">
        <v>30</v>
      </c>
      <c r="AX175" s="9" t="s">
        <v>72</v>
      </c>
      <c r="AY175" s="159" t="s">
        <v>187</v>
      </c>
    </row>
    <row r="176" spans="2:65" s="10" customFormat="1" ht="16.5" customHeight="1">
      <c r="B176" s="160"/>
      <c r="C176" s="161"/>
      <c r="D176" s="161"/>
      <c r="E176" s="162" t="s">
        <v>272</v>
      </c>
      <c r="F176" s="213" t="s">
        <v>1212</v>
      </c>
      <c r="G176" s="214"/>
      <c r="H176" s="214"/>
      <c r="I176" s="214"/>
      <c r="J176" s="161"/>
      <c r="K176" s="163">
        <v>0.13</v>
      </c>
      <c r="L176" s="161"/>
      <c r="M176" s="161"/>
      <c r="N176" s="161"/>
      <c r="O176" s="161"/>
      <c r="P176" s="161"/>
      <c r="Q176" s="161"/>
      <c r="R176" s="164"/>
      <c r="T176" s="165"/>
      <c r="U176" s="161"/>
      <c r="V176" s="161"/>
      <c r="W176" s="161"/>
      <c r="X176" s="161"/>
      <c r="Y176" s="161"/>
      <c r="Z176" s="161"/>
      <c r="AA176" s="166"/>
      <c r="AT176" s="167" t="s">
        <v>194</v>
      </c>
      <c r="AU176" s="167" t="s">
        <v>80</v>
      </c>
      <c r="AV176" s="10" t="s">
        <v>114</v>
      </c>
      <c r="AW176" s="10" t="s">
        <v>30</v>
      </c>
      <c r="AX176" s="10" t="s">
        <v>72</v>
      </c>
      <c r="AY176" s="167" t="s">
        <v>187</v>
      </c>
    </row>
    <row r="177" spans="2:65" s="10" customFormat="1" ht="16.5" customHeight="1">
      <c r="B177" s="160"/>
      <c r="C177" s="161"/>
      <c r="D177" s="161"/>
      <c r="E177" s="162" t="s">
        <v>598</v>
      </c>
      <c r="F177" s="213" t="s">
        <v>599</v>
      </c>
      <c r="G177" s="214"/>
      <c r="H177" s="214"/>
      <c r="I177" s="214"/>
      <c r="J177" s="161"/>
      <c r="K177" s="163">
        <v>0.38</v>
      </c>
      <c r="L177" s="161"/>
      <c r="M177" s="161"/>
      <c r="N177" s="161"/>
      <c r="O177" s="161"/>
      <c r="P177" s="161"/>
      <c r="Q177" s="161"/>
      <c r="R177" s="164"/>
      <c r="T177" s="165"/>
      <c r="U177" s="161"/>
      <c r="V177" s="161"/>
      <c r="W177" s="161"/>
      <c r="X177" s="161"/>
      <c r="Y177" s="161"/>
      <c r="Z177" s="161"/>
      <c r="AA177" s="166"/>
      <c r="AT177" s="167" t="s">
        <v>194</v>
      </c>
      <c r="AU177" s="167" t="s">
        <v>80</v>
      </c>
      <c r="AV177" s="10" t="s">
        <v>114</v>
      </c>
      <c r="AW177" s="10" t="s">
        <v>30</v>
      </c>
      <c r="AX177" s="10" t="s">
        <v>80</v>
      </c>
      <c r="AY177" s="167" t="s">
        <v>187</v>
      </c>
    </row>
    <row r="178" spans="2:65" s="8" customFormat="1" ht="37.35" customHeight="1">
      <c r="B178" s="135"/>
      <c r="C178" s="136"/>
      <c r="D178" s="137" t="s">
        <v>1146</v>
      </c>
      <c r="E178" s="137"/>
      <c r="F178" s="137"/>
      <c r="G178" s="137"/>
      <c r="H178" s="137"/>
      <c r="I178" s="137"/>
      <c r="J178" s="137"/>
      <c r="K178" s="137"/>
      <c r="L178" s="137"/>
      <c r="M178" s="137"/>
      <c r="N178" s="221">
        <f>BK178</f>
        <v>0</v>
      </c>
      <c r="O178" s="222"/>
      <c r="P178" s="222"/>
      <c r="Q178" s="222"/>
      <c r="R178" s="138"/>
      <c r="T178" s="139"/>
      <c r="U178" s="136"/>
      <c r="V178" s="136"/>
      <c r="W178" s="140">
        <f>W179</f>
        <v>0</v>
      </c>
      <c r="X178" s="136"/>
      <c r="Y178" s="140">
        <f>Y179</f>
        <v>0</v>
      </c>
      <c r="Z178" s="136"/>
      <c r="AA178" s="141">
        <f>AA179</f>
        <v>0</v>
      </c>
      <c r="AR178" s="142" t="s">
        <v>186</v>
      </c>
      <c r="AT178" s="143" t="s">
        <v>71</v>
      </c>
      <c r="AU178" s="143" t="s">
        <v>72</v>
      </c>
      <c r="AY178" s="142" t="s">
        <v>187</v>
      </c>
      <c r="BK178" s="144">
        <f>BK179</f>
        <v>0</v>
      </c>
    </row>
    <row r="179" spans="2:65" s="1" customFormat="1" ht="25.5" customHeight="1">
      <c r="B179" s="32"/>
      <c r="C179" s="145" t="s">
        <v>263</v>
      </c>
      <c r="D179" s="145" t="s">
        <v>188</v>
      </c>
      <c r="E179" s="146" t="s">
        <v>1213</v>
      </c>
      <c r="F179" s="217" t="s">
        <v>1214</v>
      </c>
      <c r="G179" s="217"/>
      <c r="H179" s="217"/>
      <c r="I179" s="217"/>
      <c r="J179" s="147" t="s">
        <v>201</v>
      </c>
      <c r="K179" s="148">
        <v>33.659999999999997</v>
      </c>
      <c r="L179" s="218">
        <v>0</v>
      </c>
      <c r="M179" s="218"/>
      <c r="N179" s="218">
        <f>ROUND(L179*K179,2)</f>
        <v>0</v>
      </c>
      <c r="O179" s="218"/>
      <c r="P179" s="218"/>
      <c r="Q179" s="218"/>
      <c r="R179" s="34"/>
      <c r="T179" s="149" t="s">
        <v>19</v>
      </c>
      <c r="U179" s="41" t="s">
        <v>37</v>
      </c>
      <c r="V179" s="150">
        <v>0</v>
      </c>
      <c r="W179" s="150">
        <f>V179*K179</f>
        <v>0</v>
      </c>
      <c r="X179" s="150">
        <v>0</v>
      </c>
      <c r="Y179" s="150">
        <f>X179*K179</f>
        <v>0</v>
      </c>
      <c r="Z179" s="150">
        <v>0</v>
      </c>
      <c r="AA179" s="151">
        <f>Z179*K179</f>
        <v>0</v>
      </c>
      <c r="AR179" s="19" t="s">
        <v>186</v>
      </c>
      <c r="AT179" s="19" t="s">
        <v>188</v>
      </c>
      <c r="AU179" s="19" t="s">
        <v>80</v>
      </c>
      <c r="AY179" s="19" t="s">
        <v>187</v>
      </c>
      <c r="BE179" s="152">
        <f>IF(U179="základní",N179,0)</f>
        <v>0</v>
      </c>
      <c r="BF179" s="152">
        <f>IF(U179="snížená",N179,0)</f>
        <v>0</v>
      </c>
      <c r="BG179" s="152">
        <f>IF(U179="zákl. přenesená",N179,0)</f>
        <v>0</v>
      </c>
      <c r="BH179" s="152">
        <f>IF(U179="sníž. přenesená",N179,0)</f>
        <v>0</v>
      </c>
      <c r="BI179" s="152">
        <f>IF(U179="nulová",N179,0)</f>
        <v>0</v>
      </c>
      <c r="BJ179" s="19" t="s">
        <v>80</v>
      </c>
      <c r="BK179" s="152">
        <f>ROUND(L179*K179,2)</f>
        <v>0</v>
      </c>
      <c r="BL179" s="19" t="s">
        <v>186</v>
      </c>
      <c r="BM179" s="19" t="s">
        <v>1215</v>
      </c>
    </row>
    <row r="180" spans="2:65" s="8" customFormat="1" ht="37.35" customHeight="1">
      <c r="B180" s="135"/>
      <c r="C180" s="136"/>
      <c r="D180" s="137" t="s">
        <v>167</v>
      </c>
      <c r="E180" s="137"/>
      <c r="F180" s="137"/>
      <c r="G180" s="137"/>
      <c r="H180" s="137"/>
      <c r="I180" s="137"/>
      <c r="J180" s="137"/>
      <c r="K180" s="137"/>
      <c r="L180" s="137"/>
      <c r="M180" s="137"/>
      <c r="N180" s="242">
        <f>BK180</f>
        <v>0</v>
      </c>
      <c r="O180" s="243"/>
      <c r="P180" s="243"/>
      <c r="Q180" s="243"/>
      <c r="R180" s="138"/>
      <c r="T180" s="139"/>
      <c r="U180" s="136"/>
      <c r="V180" s="136"/>
      <c r="W180" s="140">
        <f>SUM(W181:W278)</f>
        <v>0</v>
      </c>
      <c r="X180" s="136"/>
      <c r="Y180" s="140">
        <f>SUM(Y181:Y278)</f>
        <v>0</v>
      </c>
      <c r="Z180" s="136"/>
      <c r="AA180" s="141">
        <f>SUM(AA181:AA278)</f>
        <v>0</v>
      </c>
      <c r="AR180" s="142" t="s">
        <v>186</v>
      </c>
      <c r="AT180" s="143" t="s">
        <v>71</v>
      </c>
      <c r="AU180" s="143" t="s">
        <v>72</v>
      </c>
      <c r="AY180" s="142" t="s">
        <v>187</v>
      </c>
      <c r="BK180" s="144">
        <f>SUM(BK181:BK278)</f>
        <v>0</v>
      </c>
    </row>
    <row r="181" spans="2:65" s="1" customFormat="1" ht="25.5" customHeight="1">
      <c r="B181" s="32"/>
      <c r="C181" s="145" t="s">
        <v>274</v>
      </c>
      <c r="D181" s="145" t="s">
        <v>188</v>
      </c>
      <c r="E181" s="146" t="s">
        <v>1216</v>
      </c>
      <c r="F181" s="217" t="s">
        <v>1217</v>
      </c>
      <c r="G181" s="217"/>
      <c r="H181" s="217"/>
      <c r="I181" s="217"/>
      <c r="J181" s="147" t="s">
        <v>255</v>
      </c>
      <c r="K181" s="148">
        <v>2</v>
      </c>
      <c r="L181" s="218">
        <v>0</v>
      </c>
      <c r="M181" s="218"/>
      <c r="N181" s="218">
        <f>ROUND(L181*K181,2)</f>
        <v>0</v>
      </c>
      <c r="O181" s="218"/>
      <c r="P181" s="218"/>
      <c r="Q181" s="218"/>
      <c r="R181" s="34"/>
      <c r="T181" s="149" t="s">
        <v>19</v>
      </c>
      <c r="U181" s="41" t="s">
        <v>37</v>
      </c>
      <c r="V181" s="150">
        <v>0</v>
      </c>
      <c r="W181" s="150">
        <f>V181*K181</f>
        <v>0</v>
      </c>
      <c r="X181" s="150">
        <v>0</v>
      </c>
      <c r="Y181" s="150">
        <f>X181*K181</f>
        <v>0</v>
      </c>
      <c r="Z181" s="150">
        <v>0</v>
      </c>
      <c r="AA181" s="151">
        <f>Z181*K181</f>
        <v>0</v>
      </c>
      <c r="AR181" s="19" t="s">
        <v>186</v>
      </c>
      <c r="AT181" s="19" t="s">
        <v>188</v>
      </c>
      <c r="AU181" s="19" t="s">
        <v>80</v>
      </c>
      <c r="AY181" s="19" t="s">
        <v>187</v>
      </c>
      <c r="BE181" s="152">
        <f>IF(U181="základní",N181,0)</f>
        <v>0</v>
      </c>
      <c r="BF181" s="152">
        <f>IF(U181="snížená",N181,0)</f>
        <v>0</v>
      </c>
      <c r="BG181" s="152">
        <f>IF(U181="zákl. přenesená",N181,0)</f>
        <v>0</v>
      </c>
      <c r="BH181" s="152">
        <f>IF(U181="sníž. přenesená",N181,0)</f>
        <v>0</v>
      </c>
      <c r="BI181" s="152">
        <f>IF(U181="nulová",N181,0)</f>
        <v>0</v>
      </c>
      <c r="BJ181" s="19" t="s">
        <v>80</v>
      </c>
      <c r="BK181" s="152">
        <f>ROUND(L181*K181,2)</f>
        <v>0</v>
      </c>
      <c r="BL181" s="19" t="s">
        <v>186</v>
      </c>
      <c r="BM181" s="19" t="s">
        <v>1218</v>
      </c>
    </row>
    <row r="182" spans="2:65" s="9" customFormat="1" ht="25.5" customHeight="1">
      <c r="B182" s="153"/>
      <c r="C182" s="154"/>
      <c r="D182" s="154"/>
      <c r="E182" s="155" t="s">
        <v>19</v>
      </c>
      <c r="F182" s="219" t="s">
        <v>1219</v>
      </c>
      <c r="G182" s="220"/>
      <c r="H182" s="220"/>
      <c r="I182" s="220"/>
      <c r="J182" s="154"/>
      <c r="K182" s="155" t="s">
        <v>19</v>
      </c>
      <c r="L182" s="154"/>
      <c r="M182" s="154"/>
      <c r="N182" s="154"/>
      <c r="O182" s="154"/>
      <c r="P182" s="154"/>
      <c r="Q182" s="154"/>
      <c r="R182" s="156"/>
      <c r="T182" s="157"/>
      <c r="U182" s="154"/>
      <c r="V182" s="154"/>
      <c r="W182" s="154"/>
      <c r="X182" s="154"/>
      <c r="Y182" s="154"/>
      <c r="Z182" s="154"/>
      <c r="AA182" s="158"/>
      <c r="AT182" s="159" t="s">
        <v>194</v>
      </c>
      <c r="AU182" s="159" t="s">
        <v>80</v>
      </c>
      <c r="AV182" s="9" t="s">
        <v>80</v>
      </c>
      <c r="AW182" s="9" t="s">
        <v>30</v>
      </c>
      <c r="AX182" s="9" t="s">
        <v>72</v>
      </c>
      <c r="AY182" s="159" t="s">
        <v>187</v>
      </c>
    </row>
    <row r="183" spans="2:65" s="9" customFormat="1" ht="16.5" customHeight="1">
      <c r="B183" s="153"/>
      <c r="C183" s="154"/>
      <c r="D183" s="154"/>
      <c r="E183" s="155" t="s">
        <v>19</v>
      </c>
      <c r="F183" s="215" t="s">
        <v>1151</v>
      </c>
      <c r="G183" s="216"/>
      <c r="H183" s="216"/>
      <c r="I183" s="216"/>
      <c r="J183" s="154"/>
      <c r="K183" s="155" t="s">
        <v>19</v>
      </c>
      <c r="L183" s="154"/>
      <c r="M183" s="154"/>
      <c r="N183" s="154"/>
      <c r="O183" s="154"/>
      <c r="P183" s="154"/>
      <c r="Q183" s="154"/>
      <c r="R183" s="156"/>
      <c r="T183" s="157"/>
      <c r="U183" s="154"/>
      <c r="V183" s="154"/>
      <c r="W183" s="154"/>
      <c r="X183" s="154"/>
      <c r="Y183" s="154"/>
      <c r="Z183" s="154"/>
      <c r="AA183" s="158"/>
      <c r="AT183" s="159" t="s">
        <v>194</v>
      </c>
      <c r="AU183" s="159" t="s">
        <v>80</v>
      </c>
      <c r="AV183" s="9" t="s">
        <v>80</v>
      </c>
      <c r="AW183" s="9" t="s">
        <v>30</v>
      </c>
      <c r="AX183" s="9" t="s">
        <v>72</v>
      </c>
      <c r="AY183" s="159" t="s">
        <v>187</v>
      </c>
    </row>
    <row r="184" spans="2:65" s="10" customFormat="1" ht="16.5" customHeight="1">
      <c r="B184" s="160"/>
      <c r="C184" s="161"/>
      <c r="D184" s="161"/>
      <c r="E184" s="162" t="s">
        <v>281</v>
      </c>
      <c r="F184" s="213" t="s">
        <v>114</v>
      </c>
      <c r="G184" s="214"/>
      <c r="H184" s="214"/>
      <c r="I184" s="214"/>
      <c r="J184" s="161"/>
      <c r="K184" s="163">
        <v>2</v>
      </c>
      <c r="L184" s="161"/>
      <c r="M184" s="161"/>
      <c r="N184" s="161"/>
      <c r="O184" s="161"/>
      <c r="P184" s="161"/>
      <c r="Q184" s="161"/>
      <c r="R184" s="164"/>
      <c r="T184" s="165"/>
      <c r="U184" s="161"/>
      <c r="V184" s="161"/>
      <c r="W184" s="161"/>
      <c r="X184" s="161"/>
      <c r="Y184" s="161"/>
      <c r="Z184" s="161"/>
      <c r="AA184" s="166"/>
      <c r="AT184" s="167" t="s">
        <v>194</v>
      </c>
      <c r="AU184" s="167" t="s">
        <v>80</v>
      </c>
      <c r="AV184" s="10" t="s">
        <v>114</v>
      </c>
      <c r="AW184" s="10" t="s">
        <v>30</v>
      </c>
      <c r="AX184" s="10" t="s">
        <v>72</v>
      </c>
      <c r="AY184" s="167" t="s">
        <v>187</v>
      </c>
    </row>
    <row r="185" spans="2:65" s="10" customFormat="1" ht="16.5" customHeight="1">
      <c r="B185" s="160"/>
      <c r="C185" s="161"/>
      <c r="D185" s="161"/>
      <c r="E185" s="162" t="s">
        <v>125</v>
      </c>
      <c r="F185" s="213" t="s">
        <v>690</v>
      </c>
      <c r="G185" s="214"/>
      <c r="H185" s="214"/>
      <c r="I185" s="214"/>
      <c r="J185" s="161"/>
      <c r="K185" s="163">
        <v>2</v>
      </c>
      <c r="L185" s="161"/>
      <c r="M185" s="161"/>
      <c r="N185" s="161"/>
      <c r="O185" s="161"/>
      <c r="P185" s="161"/>
      <c r="Q185" s="161"/>
      <c r="R185" s="164"/>
      <c r="T185" s="165"/>
      <c r="U185" s="161"/>
      <c r="V185" s="161"/>
      <c r="W185" s="161"/>
      <c r="X185" s="161"/>
      <c r="Y185" s="161"/>
      <c r="Z185" s="161"/>
      <c r="AA185" s="166"/>
      <c r="AT185" s="167" t="s">
        <v>194</v>
      </c>
      <c r="AU185" s="167" t="s">
        <v>80</v>
      </c>
      <c r="AV185" s="10" t="s">
        <v>114</v>
      </c>
      <c r="AW185" s="10" t="s">
        <v>30</v>
      </c>
      <c r="AX185" s="10" t="s">
        <v>80</v>
      </c>
      <c r="AY185" s="167" t="s">
        <v>187</v>
      </c>
    </row>
    <row r="186" spans="2:65" s="1" customFormat="1" ht="25.5" customHeight="1">
      <c r="B186" s="32"/>
      <c r="C186" s="145" t="s">
        <v>287</v>
      </c>
      <c r="D186" s="145" t="s">
        <v>188</v>
      </c>
      <c r="E186" s="146" t="s">
        <v>1220</v>
      </c>
      <c r="F186" s="217" t="s">
        <v>1221</v>
      </c>
      <c r="G186" s="217"/>
      <c r="H186" s="217"/>
      <c r="I186" s="217"/>
      <c r="J186" s="147" t="s">
        <v>255</v>
      </c>
      <c r="K186" s="148">
        <v>53</v>
      </c>
      <c r="L186" s="218">
        <v>0</v>
      </c>
      <c r="M186" s="218"/>
      <c r="N186" s="218">
        <f>ROUND(L186*K186,2)</f>
        <v>0</v>
      </c>
      <c r="O186" s="218"/>
      <c r="P186" s="218"/>
      <c r="Q186" s="218"/>
      <c r="R186" s="34"/>
      <c r="T186" s="149" t="s">
        <v>19</v>
      </c>
      <c r="U186" s="41" t="s">
        <v>37</v>
      </c>
      <c r="V186" s="150">
        <v>0</v>
      </c>
      <c r="W186" s="150">
        <f>V186*K186</f>
        <v>0</v>
      </c>
      <c r="X186" s="150">
        <v>0</v>
      </c>
      <c r="Y186" s="150">
        <f>X186*K186</f>
        <v>0</v>
      </c>
      <c r="Z186" s="150">
        <v>0</v>
      </c>
      <c r="AA186" s="151">
        <f>Z186*K186</f>
        <v>0</v>
      </c>
      <c r="AR186" s="19" t="s">
        <v>186</v>
      </c>
      <c r="AT186" s="19" t="s">
        <v>188</v>
      </c>
      <c r="AU186" s="19" t="s">
        <v>80</v>
      </c>
      <c r="AY186" s="19" t="s">
        <v>187</v>
      </c>
      <c r="BE186" s="152">
        <f>IF(U186="základní",N186,0)</f>
        <v>0</v>
      </c>
      <c r="BF186" s="152">
        <f>IF(U186="snížená",N186,0)</f>
        <v>0</v>
      </c>
      <c r="BG186" s="152">
        <f>IF(U186="zákl. přenesená",N186,0)</f>
        <v>0</v>
      </c>
      <c r="BH186" s="152">
        <f>IF(U186="sníž. přenesená",N186,0)</f>
        <v>0</v>
      </c>
      <c r="BI186" s="152">
        <f>IF(U186="nulová",N186,0)</f>
        <v>0</v>
      </c>
      <c r="BJ186" s="19" t="s">
        <v>80</v>
      </c>
      <c r="BK186" s="152">
        <f>ROUND(L186*K186,2)</f>
        <v>0</v>
      </c>
      <c r="BL186" s="19" t="s">
        <v>186</v>
      </c>
      <c r="BM186" s="19" t="s">
        <v>1222</v>
      </c>
    </row>
    <row r="187" spans="2:65" s="1" customFormat="1" ht="25.5" customHeight="1">
      <c r="B187" s="32"/>
      <c r="C187" s="145" t="s">
        <v>301</v>
      </c>
      <c r="D187" s="145" t="s">
        <v>188</v>
      </c>
      <c r="E187" s="146" t="s">
        <v>1223</v>
      </c>
      <c r="F187" s="217" t="s">
        <v>1224</v>
      </c>
      <c r="G187" s="217"/>
      <c r="H187" s="217"/>
      <c r="I187" s="217"/>
      <c r="J187" s="147" t="s">
        <v>255</v>
      </c>
      <c r="K187" s="148">
        <v>137</v>
      </c>
      <c r="L187" s="218">
        <v>0</v>
      </c>
      <c r="M187" s="218"/>
      <c r="N187" s="218">
        <f>ROUND(L187*K187,2)</f>
        <v>0</v>
      </c>
      <c r="O187" s="218"/>
      <c r="P187" s="218"/>
      <c r="Q187" s="218"/>
      <c r="R187" s="34"/>
      <c r="T187" s="149" t="s">
        <v>19</v>
      </c>
      <c r="U187" s="41" t="s">
        <v>37</v>
      </c>
      <c r="V187" s="150">
        <v>0</v>
      </c>
      <c r="W187" s="150">
        <f>V187*K187</f>
        <v>0</v>
      </c>
      <c r="X187" s="150">
        <v>0</v>
      </c>
      <c r="Y187" s="150">
        <f>X187*K187</f>
        <v>0</v>
      </c>
      <c r="Z187" s="150">
        <v>0</v>
      </c>
      <c r="AA187" s="151">
        <f>Z187*K187</f>
        <v>0</v>
      </c>
      <c r="AR187" s="19" t="s">
        <v>186</v>
      </c>
      <c r="AT187" s="19" t="s">
        <v>188</v>
      </c>
      <c r="AU187" s="19" t="s">
        <v>80</v>
      </c>
      <c r="AY187" s="19" t="s">
        <v>187</v>
      </c>
      <c r="BE187" s="152">
        <f>IF(U187="základní",N187,0)</f>
        <v>0</v>
      </c>
      <c r="BF187" s="152">
        <f>IF(U187="snížená",N187,0)</f>
        <v>0</v>
      </c>
      <c r="BG187" s="152">
        <f>IF(U187="zákl. přenesená",N187,0)</f>
        <v>0</v>
      </c>
      <c r="BH187" s="152">
        <f>IF(U187="sníž. přenesená",N187,0)</f>
        <v>0</v>
      </c>
      <c r="BI187" s="152">
        <f>IF(U187="nulová",N187,0)</f>
        <v>0</v>
      </c>
      <c r="BJ187" s="19" t="s">
        <v>80</v>
      </c>
      <c r="BK187" s="152">
        <f>ROUND(L187*K187,2)</f>
        <v>0</v>
      </c>
      <c r="BL187" s="19" t="s">
        <v>186</v>
      </c>
      <c r="BM187" s="19" t="s">
        <v>1225</v>
      </c>
    </row>
    <row r="188" spans="2:65" s="9" customFormat="1" ht="25.5" customHeight="1">
      <c r="B188" s="153"/>
      <c r="C188" s="154"/>
      <c r="D188" s="154"/>
      <c r="E188" s="155" t="s">
        <v>19</v>
      </c>
      <c r="F188" s="219" t="s">
        <v>1226</v>
      </c>
      <c r="G188" s="220"/>
      <c r="H188" s="220"/>
      <c r="I188" s="220"/>
      <c r="J188" s="154"/>
      <c r="K188" s="155" t="s">
        <v>19</v>
      </c>
      <c r="L188" s="154"/>
      <c r="M188" s="154"/>
      <c r="N188" s="154"/>
      <c r="O188" s="154"/>
      <c r="P188" s="154"/>
      <c r="Q188" s="154"/>
      <c r="R188" s="156"/>
      <c r="T188" s="157"/>
      <c r="U188" s="154"/>
      <c r="V188" s="154"/>
      <c r="W188" s="154"/>
      <c r="X188" s="154"/>
      <c r="Y188" s="154"/>
      <c r="Z188" s="154"/>
      <c r="AA188" s="158"/>
      <c r="AT188" s="159" t="s">
        <v>194</v>
      </c>
      <c r="AU188" s="159" t="s">
        <v>80</v>
      </c>
      <c r="AV188" s="9" t="s">
        <v>80</v>
      </c>
      <c r="AW188" s="9" t="s">
        <v>30</v>
      </c>
      <c r="AX188" s="9" t="s">
        <v>72</v>
      </c>
      <c r="AY188" s="159" t="s">
        <v>187</v>
      </c>
    </row>
    <row r="189" spans="2:65" s="9" customFormat="1" ht="16.5" customHeight="1">
      <c r="B189" s="153"/>
      <c r="C189" s="154"/>
      <c r="D189" s="154"/>
      <c r="E189" s="155" t="s">
        <v>19</v>
      </c>
      <c r="F189" s="215" t="s">
        <v>1151</v>
      </c>
      <c r="G189" s="216"/>
      <c r="H189" s="216"/>
      <c r="I189" s="216"/>
      <c r="J189" s="154"/>
      <c r="K189" s="155" t="s">
        <v>19</v>
      </c>
      <c r="L189" s="154"/>
      <c r="M189" s="154"/>
      <c r="N189" s="154"/>
      <c r="O189" s="154"/>
      <c r="P189" s="154"/>
      <c r="Q189" s="154"/>
      <c r="R189" s="156"/>
      <c r="T189" s="157"/>
      <c r="U189" s="154"/>
      <c r="V189" s="154"/>
      <c r="W189" s="154"/>
      <c r="X189" s="154"/>
      <c r="Y189" s="154"/>
      <c r="Z189" s="154"/>
      <c r="AA189" s="158"/>
      <c r="AT189" s="159" t="s">
        <v>194</v>
      </c>
      <c r="AU189" s="159" t="s">
        <v>80</v>
      </c>
      <c r="AV189" s="9" t="s">
        <v>80</v>
      </c>
      <c r="AW189" s="9" t="s">
        <v>30</v>
      </c>
      <c r="AX189" s="9" t="s">
        <v>72</v>
      </c>
      <c r="AY189" s="159" t="s">
        <v>187</v>
      </c>
    </row>
    <row r="190" spans="2:65" s="9" customFormat="1" ht="16.5" customHeight="1">
      <c r="B190" s="153"/>
      <c r="C190" s="154"/>
      <c r="D190" s="154"/>
      <c r="E190" s="155" t="s">
        <v>19</v>
      </c>
      <c r="F190" s="215" t="s">
        <v>1227</v>
      </c>
      <c r="G190" s="216"/>
      <c r="H190" s="216"/>
      <c r="I190" s="216"/>
      <c r="J190" s="154"/>
      <c r="K190" s="155" t="s">
        <v>19</v>
      </c>
      <c r="L190" s="154"/>
      <c r="M190" s="154"/>
      <c r="N190" s="154"/>
      <c r="O190" s="154"/>
      <c r="P190" s="154"/>
      <c r="Q190" s="154"/>
      <c r="R190" s="156"/>
      <c r="T190" s="157"/>
      <c r="U190" s="154"/>
      <c r="V190" s="154"/>
      <c r="W190" s="154"/>
      <c r="X190" s="154"/>
      <c r="Y190" s="154"/>
      <c r="Z190" s="154"/>
      <c r="AA190" s="158"/>
      <c r="AT190" s="159" t="s">
        <v>194</v>
      </c>
      <c r="AU190" s="159" t="s">
        <v>80</v>
      </c>
      <c r="AV190" s="9" t="s">
        <v>80</v>
      </c>
      <c r="AW190" s="9" t="s">
        <v>30</v>
      </c>
      <c r="AX190" s="9" t="s">
        <v>72</v>
      </c>
      <c r="AY190" s="159" t="s">
        <v>187</v>
      </c>
    </row>
    <row r="191" spans="2:65" s="10" customFormat="1" ht="16.5" customHeight="1">
      <c r="B191" s="160"/>
      <c r="C191" s="161"/>
      <c r="D191" s="161"/>
      <c r="E191" s="162" t="s">
        <v>318</v>
      </c>
      <c r="F191" s="213" t="s">
        <v>457</v>
      </c>
      <c r="G191" s="214"/>
      <c r="H191" s="214"/>
      <c r="I191" s="214"/>
      <c r="J191" s="161"/>
      <c r="K191" s="163">
        <v>22</v>
      </c>
      <c r="L191" s="161"/>
      <c r="M191" s="161"/>
      <c r="N191" s="161"/>
      <c r="O191" s="161"/>
      <c r="P191" s="161"/>
      <c r="Q191" s="161"/>
      <c r="R191" s="164"/>
      <c r="T191" s="165"/>
      <c r="U191" s="161"/>
      <c r="V191" s="161"/>
      <c r="W191" s="161"/>
      <c r="X191" s="161"/>
      <c r="Y191" s="161"/>
      <c r="Z191" s="161"/>
      <c r="AA191" s="166"/>
      <c r="AT191" s="167" t="s">
        <v>194</v>
      </c>
      <c r="AU191" s="167" t="s">
        <v>80</v>
      </c>
      <c r="AV191" s="10" t="s">
        <v>114</v>
      </c>
      <c r="AW191" s="10" t="s">
        <v>30</v>
      </c>
      <c r="AX191" s="10" t="s">
        <v>72</v>
      </c>
      <c r="AY191" s="167" t="s">
        <v>187</v>
      </c>
    </row>
    <row r="192" spans="2:65" s="9" customFormat="1" ht="16.5" customHeight="1">
      <c r="B192" s="153"/>
      <c r="C192" s="154"/>
      <c r="D192" s="154"/>
      <c r="E192" s="155" t="s">
        <v>19</v>
      </c>
      <c r="F192" s="215" t="s">
        <v>1174</v>
      </c>
      <c r="G192" s="216"/>
      <c r="H192" s="216"/>
      <c r="I192" s="216"/>
      <c r="J192" s="154"/>
      <c r="K192" s="155" t="s">
        <v>19</v>
      </c>
      <c r="L192" s="154"/>
      <c r="M192" s="154"/>
      <c r="N192" s="154"/>
      <c r="O192" s="154"/>
      <c r="P192" s="154"/>
      <c r="Q192" s="154"/>
      <c r="R192" s="156"/>
      <c r="T192" s="157"/>
      <c r="U192" s="154"/>
      <c r="V192" s="154"/>
      <c r="W192" s="154"/>
      <c r="X192" s="154"/>
      <c r="Y192" s="154"/>
      <c r="Z192" s="154"/>
      <c r="AA192" s="158"/>
      <c r="AT192" s="159" t="s">
        <v>194</v>
      </c>
      <c r="AU192" s="159" t="s">
        <v>80</v>
      </c>
      <c r="AV192" s="9" t="s">
        <v>80</v>
      </c>
      <c r="AW192" s="9" t="s">
        <v>30</v>
      </c>
      <c r="AX192" s="9" t="s">
        <v>72</v>
      </c>
      <c r="AY192" s="159" t="s">
        <v>187</v>
      </c>
    </row>
    <row r="193" spans="2:65" s="10" customFormat="1" ht="16.5" customHeight="1">
      <c r="B193" s="160"/>
      <c r="C193" s="161"/>
      <c r="D193" s="161"/>
      <c r="E193" s="162" t="s">
        <v>120</v>
      </c>
      <c r="F193" s="213" t="s">
        <v>10</v>
      </c>
      <c r="G193" s="214"/>
      <c r="H193" s="214"/>
      <c r="I193" s="214"/>
      <c r="J193" s="161"/>
      <c r="K193" s="163">
        <v>21</v>
      </c>
      <c r="L193" s="161"/>
      <c r="M193" s="161"/>
      <c r="N193" s="161"/>
      <c r="O193" s="161"/>
      <c r="P193" s="161"/>
      <c r="Q193" s="161"/>
      <c r="R193" s="164"/>
      <c r="T193" s="165"/>
      <c r="U193" s="161"/>
      <c r="V193" s="161"/>
      <c r="W193" s="161"/>
      <c r="X193" s="161"/>
      <c r="Y193" s="161"/>
      <c r="Z193" s="161"/>
      <c r="AA193" s="166"/>
      <c r="AT193" s="167" t="s">
        <v>194</v>
      </c>
      <c r="AU193" s="167" t="s">
        <v>80</v>
      </c>
      <c r="AV193" s="10" t="s">
        <v>114</v>
      </c>
      <c r="AW193" s="10" t="s">
        <v>30</v>
      </c>
      <c r="AX193" s="10" t="s">
        <v>72</v>
      </c>
      <c r="AY193" s="167" t="s">
        <v>187</v>
      </c>
    </row>
    <row r="194" spans="2:65" s="9" customFormat="1" ht="16.5" customHeight="1">
      <c r="B194" s="153"/>
      <c r="C194" s="154"/>
      <c r="D194" s="154"/>
      <c r="E194" s="155" t="s">
        <v>19</v>
      </c>
      <c r="F194" s="215" t="s">
        <v>1180</v>
      </c>
      <c r="G194" s="216"/>
      <c r="H194" s="216"/>
      <c r="I194" s="216"/>
      <c r="J194" s="154"/>
      <c r="K194" s="155" t="s">
        <v>19</v>
      </c>
      <c r="L194" s="154"/>
      <c r="M194" s="154"/>
      <c r="N194" s="154"/>
      <c r="O194" s="154"/>
      <c r="P194" s="154"/>
      <c r="Q194" s="154"/>
      <c r="R194" s="156"/>
      <c r="T194" s="157"/>
      <c r="U194" s="154"/>
      <c r="V194" s="154"/>
      <c r="W194" s="154"/>
      <c r="X194" s="154"/>
      <c r="Y194" s="154"/>
      <c r="Z194" s="154"/>
      <c r="AA194" s="158"/>
      <c r="AT194" s="159" t="s">
        <v>194</v>
      </c>
      <c r="AU194" s="159" t="s">
        <v>80</v>
      </c>
      <c r="AV194" s="9" t="s">
        <v>80</v>
      </c>
      <c r="AW194" s="9" t="s">
        <v>30</v>
      </c>
      <c r="AX194" s="9" t="s">
        <v>72</v>
      </c>
      <c r="AY194" s="159" t="s">
        <v>187</v>
      </c>
    </row>
    <row r="195" spans="2:65" s="10" customFormat="1" ht="16.5" customHeight="1">
      <c r="B195" s="160"/>
      <c r="C195" s="161"/>
      <c r="D195" s="161"/>
      <c r="E195" s="162" t="s">
        <v>121</v>
      </c>
      <c r="F195" s="213" t="s">
        <v>838</v>
      </c>
      <c r="G195" s="214"/>
      <c r="H195" s="214"/>
      <c r="I195" s="214"/>
      <c r="J195" s="161"/>
      <c r="K195" s="163">
        <v>35</v>
      </c>
      <c r="L195" s="161"/>
      <c r="M195" s="161"/>
      <c r="N195" s="161"/>
      <c r="O195" s="161"/>
      <c r="P195" s="161"/>
      <c r="Q195" s="161"/>
      <c r="R195" s="164"/>
      <c r="T195" s="165"/>
      <c r="U195" s="161"/>
      <c r="V195" s="161"/>
      <c r="W195" s="161"/>
      <c r="X195" s="161"/>
      <c r="Y195" s="161"/>
      <c r="Z195" s="161"/>
      <c r="AA195" s="166"/>
      <c r="AT195" s="167" t="s">
        <v>194</v>
      </c>
      <c r="AU195" s="167" t="s">
        <v>80</v>
      </c>
      <c r="AV195" s="10" t="s">
        <v>114</v>
      </c>
      <c r="AW195" s="10" t="s">
        <v>30</v>
      </c>
      <c r="AX195" s="10" t="s">
        <v>72</v>
      </c>
      <c r="AY195" s="167" t="s">
        <v>187</v>
      </c>
    </row>
    <row r="196" spans="2:65" s="9" customFormat="1" ht="16.5" customHeight="1">
      <c r="B196" s="153"/>
      <c r="C196" s="154"/>
      <c r="D196" s="154"/>
      <c r="E196" s="155" t="s">
        <v>19</v>
      </c>
      <c r="F196" s="215" t="s">
        <v>1182</v>
      </c>
      <c r="G196" s="216"/>
      <c r="H196" s="216"/>
      <c r="I196" s="216"/>
      <c r="J196" s="154"/>
      <c r="K196" s="155" t="s">
        <v>19</v>
      </c>
      <c r="L196" s="154"/>
      <c r="M196" s="154"/>
      <c r="N196" s="154"/>
      <c r="O196" s="154"/>
      <c r="P196" s="154"/>
      <c r="Q196" s="154"/>
      <c r="R196" s="156"/>
      <c r="T196" s="157"/>
      <c r="U196" s="154"/>
      <c r="V196" s="154"/>
      <c r="W196" s="154"/>
      <c r="X196" s="154"/>
      <c r="Y196" s="154"/>
      <c r="Z196" s="154"/>
      <c r="AA196" s="158"/>
      <c r="AT196" s="159" t="s">
        <v>194</v>
      </c>
      <c r="AU196" s="159" t="s">
        <v>80</v>
      </c>
      <c r="AV196" s="9" t="s">
        <v>80</v>
      </c>
      <c r="AW196" s="9" t="s">
        <v>30</v>
      </c>
      <c r="AX196" s="9" t="s">
        <v>72</v>
      </c>
      <c r="AY196" s="159" t="s">
        <v>187</v>
      </c>
    </row>
    <row r="197" spans="2:65" s="10" customFormat="1" ht="16.5" customHeight="1">
      <c r="B197" s="160"/>
      <c r="C197" s="161"/>
      <c r="D197" s="161"/>
      <c r="E197" s="162" t="s">
        <v>321</v>
      </c>
      <c r="F197" s="213" t="s">
        <v>1140</v>
      </c>
      <c r="G197" s="214"/>
      <c r="H197" s="214"/>
      <c r="I197" s="214"/>
      <c r="J197" s="161"/>
      <c r="K197" s="163">
        <v>59</v>
      </c>
      <c r="L197" s="161"/>
      <c r="M197" s="161"/>
      <c r="N197" s="161"/>
      <c r="O197" s="161"/>
      <c r="P197" s="161"/>
      <c r="Q197" s="161"/>
      <c r="R197" s="164"/>
      <c r="T197" s="165"/>
      <c r="U197" s="161"/>
      <c r="V197" s="161"/>
      <c r="W197" s="161"/>
      <c r="X197" s="161"/>
      <c r="Y197" s="161"/>
      <c r="Z197" s="161"/>
      <c r="AA197" s="166"/>
      <c r="AT197" s="167" t="s">
        <v>194</v>
      </c>
      <c r="AU197" s="167" t="s">
        <v>80</v>
      </c>
      <c r="AV197" s="10" t="s">
        <v>114</v>
      </c>
      <c r="AW197" s="10" t="s">
        <v>30</v>
      </c>
      <c r="AX197" s="10" t="s">
        <v>72</v>
      </c>
      <c r="AY197" s="167" t="s">
        <v>187</v>
      </c>
    </row>
    <row r="198" spans="2:65" s="10" customFormat="1" ht="16.5" customHeight="1">
      <c r="B198" s="160"/>
      <c r="C198" s="161"/>
      <c r="D198" s="161"/>
      <c r="E198" s="162" t="s">
        <v>1228</v>
      </c>
      <c r="F198" s="213" t="s">
        <v>1229</v>
      </c>
      <c r="G198" s="214"/>
      <c r="H198" s="214"/>
      <c r="I198" s="214"/>
      <c r="J198" s="161"/>
      <c r="K198" s="163">
        <v>137</v>
      </c>
      <c r="L198" s="161"/>
      <c r="M198" s="161"/>
      <c r="N198" s="161"/>
      <c r="O198" s="161"/>
      <c r="P198" s="161"/>
      <c r="Q198" s="161"/>
      <c r="R198" s="164"/>
      <c r="T198" s="165"/>
      <c r="U198" s="161"/>
      <c r="V198" s="161"/>
      <c r="W198" s="161"/>
      <c r="X198" s="161"/>
      <c r="Y198" s="161"/>
      <c r="Z198" s="161"/>
      <c r="AA198" s="166"/>
      <c r="AT198" s="167" t="s">
        <v>194</v>
      </c>
      <c r="AU198" s="167" t="s">
        <v>80</v>
      </c>
      <c r="AV198" s="10" t="s">
        <v>114</v>
      </c>
      <c r="AW198" s="10" t="s">
        <v>30</v>
      </c>
      <c r="AX198" s="10" t="s">
        <v>80</v>
      </c>
      <c r="AY198" s="167" t="s">
        <v>187</v>
      </c>
    </row>
    <row r="199" spans="2:65" s="1" customFormat="1" ht="25.5" customHeight="1">
      <c r="B199" s="32"/>
      <c r="C199" s="145" t="s">
        <v>313</v>
      </c>
      <c r="D199" s="145" t="s">
        <v>188</v>
      </c>
      <c r="E199" s="146" t="s">
        <v>1230</v>
      </c>
      <c r="F199" s="217" t="s">
        <v>1231</v>
      </c>
      <c r="G199" s="217"/>
      <c r="H199" s="217"/>
      <c r="I199" s="217"/>
      <c r="J199" s="147" t="s">
        <v>255</v>
      </c>
      <c r="K199" s="148">
        <v>137</v>
      </c>
      <c r="L199" s="218">
        <v>0</v>
      </c>
      <c r="M199" s="218"/>
      <c r="N199" s="218">
        <f>ROUND(L199*K199,2)</f>
        <v>0</v>
      </c>
      <c r="O199" s="218"/>
      <c r="P199" s="218"/>
      <c r="Q199" s="218"/>
      <c r="R199" s="34"/>
      <c r="T199" s="149" t="s">
        <v>19</v>
      </c>
      <c r="U199" s="41" t="s">
        <v>37</v>
      </c>
      <c r="V199" s="150">
        <v>0</v>
      </c>
      <c r="W199" s="150">
        <f>V199*K199</f>
        <v>0</v>
      </c>
      <c r="X199" s="150">
        <v>0</v>
      </c>
      <c r="Y199" s="150">
        <f>X199*K199</f>
        <v>0</v>
      </c>
      <c r="Z199" s="150">
        <v>0</v>
      </c>
      <c r="AA199" s="151">
        <f>Z199*K199</f>
        <v>0</v>
      </c>
      <c r="AR199" s="19" t="s">
        <v>186</v>
      </c>
      <c r="AT199" s="19" t="s">
        <v>188</v>
      </c>
      <c r="AU199" s="19" t="s">
        <v>80</v>
      </c>
      <c r="AY199" s="19" t="s">
        <v>187</v>
      </c>
      <c r="BE199" s="152">
        <f>IF(U199="základní",N199,0)</f>
        <v>0</v>
      </c>
      <c r="BF199" s="152">
        <f>IF(U199="snížená",N199,0)</f>
        <v>0</v>
      </c>
      <c r="BG199" s="152">
        <f>IF(U199="zákl. přenesená",N199,0)</f>
        <v>0</v>
      </c>
      <c r="BH199" s="152">
        <f>IF(U199="sníž. přenesená",N199,0)</f>
        <v>0</v>
      </c>
      <c r="BI199" s="152">
        <f>IF(U199="nulová",N199,0)</f>
        <v>0</v>
      </c>
      <c r="BJ199" s="19" t="s">
        <v>80</v>
      </c>
      <c r="BK199" s="152">
        <f>ROUND(L199*K199,2)</f>
        <v>0</v>
      </c>
      <c r="BL199" s="19" t="s">
        <v>186</v>
      </c>
      <c r="BM199" s="19" t="s">
        <v>1232</v>
      </c>
    </row>
    <row r="200" spans="2:65" s="9" customFormat="1" ht="25.5" customHeight="1">
      <c r="B200" s="153"/>
      <c r="C200" s="154"/>
      <c r="D200" s="154"/>
      <c r="E200" s="155" t="s">
        <v>19</v>
      </c>
      <c r="F200" s="219" t="s">
        <v>1226</v>
      </c>
      <c r="G200" s="220"/>
      <c r="H200" s="220"/>
      <c r="I200" s="220"/>
      <c r="J200" s="154"/>
      <c r="K200" s="155" t="s">
        <v>19</v>
      </c>
      <c r="L200" s="154"/>
      <c r="M200" s="154"/>
      <c r="N200" s="154"/>
      <c r="O200" s="154"/>
      <c r="P200" s="154"/>
      <c r="Q200" s="154"/>
      <c r="R200" s="156"/>
      <c r="T200" s="157"/>
      <c r="U200" s="154"/>
      <c r="V200" s="154"/>
      <c r="W200" s="154"/>
      <c r="X200" s="154"/>
      <c r="Y200" s="154"/>
      <c r="Z200" s="154"/>
      <c r="AA200" s="158"/>
      <c r="AT200" s="159" t="s">
        <v>194</v>
      </c>
      <c r="AU200" s="159" t="s">
        <v>80</v>
      </c>
      <c r="AV200" s="9" t="s">
        <v>80</v>
      </c>
      <c r="AW200" s="9" t="s">
        <v>30</v>
      </c>
      <c r="AX200" s="9" t="s">
        <v>72</v>
      </c>
      <c r="AY200" s="159" t="s">
        <v>187</v>
      </c>
    </row>
    <row r="201" spans="2:65" s="9" customFormat="1" ht="16.5" customHeight="1">
      <c r="B201" s="153"/>
      <c r="C201" s="154"/>
      <c r="D201" s="154"/>
      <c r="E201" s="155" t="s">
        <v>19</v>
      </c>
      <c r="F201" s="215" t="s">
        <v>1151</v>
      </c>
      <c r="G201" s="216"/>
      <c r="H201" s="216"/>
      <c r="I201" s="216"/>
      <c r="J201" s="154"/>
      <c r="K201" s="155" t="s">
        <v>19</v>
      </c>
      <c r="L201" s="154"/>
      <c r="M201" s="154"/>
      <c r="N201" s="154"/>
      <c r="O201" s="154"/>
      <c r="P201" s="154"/>
      <c r="Q201" s="154"/>
      <c r="R201" s="156"/>
      <c r="T201" s="157"/>
      <c r="U201" s="154"/>
      <c r="V201" s="154"/>
      <c r="W201" s="154"/>
      <c r="X201" s="154"/>
      <c r="Y201" s="154"/>
      <c r="Z201" s="154"/>
      <c r="AA201" s="158"/>
      <c r="AT201" s="159" t="s">
        <v>194</v>
      </c>
      <c r="AU201" s="159" t="s">
        <v>80</v>
      </c>
      <c r="AV201" s="9" t="s">
        <v>80</v>
      </c>
      <c r="AW201" s="9" t="s">
        <v>30</v>
      </c>
      <c r="AX201" s="9" t="s">
        <v>72</v>
      </c>
      <c r="AY201" s="159" t="s">
        <v>187</v>
      </c>
    </row>
    <row r="202" spans="2:65" s="9" customFormat="1" ht="16.5" customHeight="1">
      <c r="B202" s="153"/>
      <c r="C202" s="154"/>
      <c r="D202" s="154"/>
      <c r="E202" s="155" t="s">
        <v>19</v>
      </c>
      <c r="F202" s="215" t="s">
        <v>1227</v>
      </c>
      <c r="G202" s="216"/>
      <c r="H202" s="216"/>
      <c r="I202" s="216"/>
      <c r="J202" s="154"/>
      <c r="K202" s="155" t="s">
        <v>19</v>
      </c>
      <c r="L202" s="154"/>
      <c r="M202" s="154"/>
      <c r="N202" s="154"/>
      <c r="O202" s="154"/>
      <c r="P202" s="154"/>
      <c r="Q202" s="154"/>
      <c r="R202" s="156"/>
      <c r="T202" s="157"/>
      <c r="U202" s="154"/>
      <c r="V202" s="154"/>
      <c r="W202" s="154"/>
      <c r="X202" s="154"/>
      <c r="Y202" s="154"/>
      <c r="Z202" s="154"/>
      <c r="AA202" s="158"/>
      <c r="AT202" s="159" t="s">
        <v>194</v>
      </c>
      <c r="AU202" s="159" t="s">
        <v>80</v>
      </c>
      <c r="AV202" s="9" t="s">
        <v>80</v>
      </c>
      <c r="AW202" s="9" t="s">
        <v>30</v>
      </c>
      <c r="AX202" s="9" t="s">
        <v>72</v>
      </c>
      <c r="AY202" s="159" t="s">
        <v>187</v>
      </c>
    </row>
    <row r="203" spans="2:65" s="10" customFormat="1" ht="16.5" customHeight="1">
      <c r="B203" s="160"/>
      <c r="C203" s="161"/>
      <c r="D203" s="161"/>
      <c r="E203" s="162" t="s">
        <v>407</v>
      </c>
      <c r="F203" s="213" t="s">
        <v>457</v>
      </c>
      <c r="G203" s="214"/>
      <c r="H203" s="214"/>
      <c r="I203" s="214"/>
      <c r="J203" s="161"/>
      <c r="K203" s="163">
        <v>22</v>
      </c>
      <c r="L203" s="161"/>
      <c r="M203" s="161"/>
      <c r="N203" s="161"/>
      <c r="O203" s="161"/>
      <c r="P203" s="161"/>
      <c r="Q203" s="161"/>
      <c r="R203" s="164"/>
      <c r="T203" s="165"/>
      <c r="U203" s="161"/>
      <c r="V203" s="161"/>
      <c r="W203" s="161"/>
      <c r="X203" s="161"/>
      <c r="Y203" s="161"/>
      <c r="Z203" s="161"/>
      <c r="AA203" s="166"/>
      <c r="AT203" s="167" t="s">
        <v>194</v>
      </c>
      <c r="AU203" s="167" t="s">
        <v>80</v>
      </c>
      <c r="AV203" s="10" t="s">
        <v>114</v>
      </c>
      <c r="AW203" s="10" t="s">
        <v>30</v>
      </c>
      <c r="AX203" s="10" t="s">
        <v>72</v>
      </c>
      <c r="AY203" s="167" t="s">
        <v>187</v>
      </c>
    </row>
    <row r="204" spans="2:65" s="9" customFormat="1" ht="16.5" customHeight="1">
      <c r="B204" s="153"/>
      <c r="C204" s="154"/>
      <c r="D204" s="154"/>
      <c r="E204" s="155" t="s">
        <v>19</v>
      </c>
      <c r="F204" s="215" t="s">
        <v>1174</v>
      </c>
      <c r="G204" s="216"/>
      <c r="H204" s="216"/>
      <c r="I204" s="216"/>
      <c r="J204" s="154"/>
      <c r="K204" s="155" t="s">
        <v>19</v>
      </c>
      <c r="L204" s="154"/>
      <c r="M204" s="154"/>
      <c r="N204" s="154"/>
      <c r="O204" s="154"/>
      <c r="P204" s="154"/>
      <c r="Q204" s="154"/>
      <c r="R204" s="156"/>
      <c r="T204" s="157"/>
      <c r="U204" s="154"/>
      <c r="V204" s="154"/>
      <c r="W204" s="154"/>
      <c r="X204" s="154"/>
      <c r="Y204" s="154"/>
      <c r="Z204" s="154"/>
      <c r="AA204" s="158"/>
      <c r="AT204" s="159" t="s">
        <v>194</v>
      </c>
      <c r="AU204" s="159" t="s">
        <v>80</v>
      </c>
      <c r="AV204" s="9" t="s">
        <v>80</v>
      </c>
      <c r="AW204" s="9" t="s">
        <v>30</v>
      </c>
      <c r="AX204" s="9" t="s">
        <v>72</v>
      </c>
      <c r="AY204" s="159" t="s">
        <v>187</v>
      </c>
    </row>
    <row r="205" spans="2:65" s="10" customFormat="1" ht="16.5" customHeight="1">
      <c r="B205" s="160"/>
      <c r="C205" s="161"/>
      <c r="D205" s="161"/>
      <c r="E205" s="162" t="s">
        <v>408</v>
      </c>
      <c r="F205" s="213" t="s">
        <v>10</v>
      </c>
      <c r="G205" s="214"/>
      <c r="H205" s="214"/>
      <c r="I205" s="214"/>
      <c r="J205" s="161"/>
      <c r="K205" s="163">
        <v>21</v>
      </c>
      <c r="L205" s="161"/>
      <c r="M205" s="161"/>
      <c r="N205" s="161"/>
      <c r="O205" s="161"/>
      <c r="P205" s="161"/>
      <c r="Q205" s="161"/>
      <c r="R205" s="164"/>
      <c r="T205" s="165"/>
      <c r="U205" s="161"/>
      <c r="V205" s="161"/>
      <c r="W205" s="161"/>
      <c r="X205" s="161"/>
      <c r="Y205" s="161"/>
      <c r="Z205" s="161"/>
      <c r="AA205" s="166"/>
      <c r="AT205" s="167" t="s">
        <v>194</v>
      </c>
      <c r="AU205" s="167" t="s">
        <v>80</v>
      </c>
      <c r="AV205" s="10" t="s">
        <v>114</v>
      </c>
      <c r="AW205" s="10" t="s">
        <v>30</v>
      </c>
      <c r="AX205" s="10" t="s">
        <v>72</v>
      </c>
      <c r="AY205" s="167" t="s">
        <v>187</v>
      </c>
    </row>
    <row r="206" spans="2:65" s="9" customFormat="1" ht="16.5" customHeight="1">
      <c r="B206" s="153"/>
      <c r="C206" s="154"/>
      <c r="D206" s="154"/>
      <c r="E206" s="155" t="s">
        <v>19</v>
      </c>
      <c r="F206" s="215" t="s">
        <v>1180</v>
      </c>
      <c r="G206" s="216"/>
      <c r="H206" s="216"/>
      <c r="I206" s="216"/>
      <c r="J206" s="154"/>
      <c r="K206" s="155" t="s">
        <v>19</v>
      </c>
      <c r="L206" s="154"/>
      <c r="M206" s="154"/>
      <c r="N206" s="154"/>
      <c r="O206" s="154"/>
      <c r="P206" s="154"/>
      <c r="Q206" s="154"/>
      <c r="R206" s="156"/>
      <c r="T206" s="157"/>
      <c r="U206" s="154"/>
      <c r="V206" s="154"/>
      <c r="W206" s="154"/>
      <c r="X206" s="154"/>
      <c r="Y206" s="154"/>
      <c r="Z206" s="154"/>
      <c r="AA206" s="158"/>
      <c r="AT206" s="159" t="s">
        <v>194</v>
      </c>
      <c r="AU206" s="159" t="s">
        <v>80</v>
      </c>
      <c r="AV206" s="9" t="s">
        <v>80</v>
      </c>
      <c r="AW206" s="9" t="s">
        <v>30</v>
      </c>
      <c r="AX206" s="9" t="s">
        <v>72</v>
      </c>
      <c r="AY206" s="159" t="s">
        <v>187</v>
      </c>
    </row>
    <row r="207" spans="2:65" s="10" customFormat="1" ht="16.5" customHeight="1">
      <c r="B207" s="160"/>
      <c r="C207" s="161"/>
      <c r="D207" s="161"/>
      <c r="E207" s="162" t="s">
        <v>738</v>
      </c>
      <c r="F207" s="213" t="s">
        <v>838</v>
      </c>
      <c r="G207" s="214"/>
      <c r="H207" s="214"/>
      <c r="I207" s="214"/>
      <c r="J207" s="161"/>
      <c r="K207" s="163">
        <v>35</v>
      </c>
      <c r="L207" s="161"/>
      <c r="M207" s="161"/>
      <c r="N207" s="161"/>
      <c r="O207" s="161"/>
      <c r="P207" s="161"/>
      <c r="Q207" s="161"/>
      <c r="R207" s="164"/>
      <c r="T207" s="165"/>
      <c r="U207" s="161"/>
      <c r="V207" s="161"/>
      <c r="W207" s="161"/>
      <c r="X207" s="161"/>
      <c r="Y207" s="161"/>
      <c r="Z207" s="161"/>
      <c r="AA207" s="166"/>
      <c r="AT207" s="167" t="s">
        <v>194</v>
      </c>
      <c r="AU207" s="167" t="s">
        <v>80</v>
      </c>
      <c r="AV207" s="10" t="s">
        <v>114</v>
      </c>
      <c r="AW207" s="10" t="s">
        <v>30</v>
      </c>
      <c r="AX207" s="10" t="s">
        <v>72</v>
      </c>
      <c r="AY207" s="167" t="s">
        <v>187</v>
      </c>
    </row>
    <row r="208" spans="2:65" s="9" customFormat="1" ht="16.5" customHeight="1">
      <c r="B208" s="153"/>
      <c r="C208" s="154"/>
      <c r="D208" s="154"/>
      <c r="E208" s="155" t="s">
        <v>19</v>
      </c>
      <c r="F208" s="215" t="s">
        <v>1182</v>
      </c>
      <c r="G208" s="216"/>
      <c r="H208" s="216"/>
      <c r="I208" s="216"/>
      <c r="J208" s="154"/>
      <c r="K208" s="155" t="s">
        <v>19</v>
      </c>
      <c r="L208" s="154"/>
      <c r="M208" s="154"/>
      <c r="N208" s="154"/>
      <c r="O208" s="154"/>
      <c r="P208" s="154"/>
      <c r="Q208" s="154"/>
      <c r="R208" s="156"/>
      <c r="T208" s="157"/>
      <c r="U208" s="154"/>
      <c r="V208" s="154"/>
      <c r="W208" s="154"/>
      <c r="X208" s="154"/>
      <c r="Y208" s="154"/>
      <c r="Z208" s="154"/>
      <c r="AA208" s="158"/>
      <c r="AT208" s="159" t="s">
        <v>194</v>
      </c>
      <c r="AU208" s="159" t="s">
        <v>80</v>
      </c>
      <c r="AV208" s="9" t="s">
        <v>80</v>
      </c>
      <c r="AW208" s="9" t="s">
        <v>30</v>
      </c>
      <c r="AX208" s="9" t="s">
        <v>72</v>
      </c>
      <c r="AY208" s="159" t="s">
        <v>187</v>
      </c>
    </row>
    <row r="209" spans="2:65" s="10" customFormat="1" ht="16.5" customHeight="1">
      <c r="B209" s="160"/>
      <c r="C209" s="161"/>
      <c r="D209" s="161"/>
      <c r="E209" s="162" t="s">
        <v>1142</v>
      </c>
      <c r="F209" s="213" t="s">
        <v>1140</v>
      </c>
      <c r="G209" s="214"/>
      <c r="H209" s="214"/>
      <c r="I209" s="214"/>
      <c r="J209" s="161"/>
      <c r="K209" s="163">
        <v>59</v>
      </c>
      <c r="L209" s="161"/>
      <c r="M209" s="161"/>
      <c r="N209" s="161"/>
      <c r="O209" s="161"/>
      <c r="P209" s="161"/>
      <c r="Q209" s="161"/>
      <c r="R209" s="164"/>
      <c r="T209" s="165"/>
      <c r="U209" s="161"/>
      <c r="V209" s="161"/>
      <c r="W209" s="161"/>
      <c r="X209" s="161"/>
      <c r="Y209" s="161"/>
      <c r="Z209" s="161"/>
      <c r="AA209" s="166"/>
      <c r="AT209" s="167" t="s">
        <v>194</v>
      </c>
      <c r="AU209" s="167" t="s">
        <v>80</v>
      </c>
      <c r="AV209" s="10" t="s">
        <v>114</v>
      </c>
      <c r="AW209" s="10" t="s">
        <v>30</v>
      </c>
      <c r="AX209" s="10" t="s">
        <v>72</v>
      </c>
      <c r="AY209" s="167" t="s">
        <v>187</v>
      </c>
    </row>
    <row r="210" spans="2:65" s="10" customFormat="1" ht="16.5" customHeight="1">
      <c r="B210" s="160"/>
      <c r="C210" s="161"/>
      <c r="D210" s="161"/>
      <c r="E210" s="162" t="s">
        <v>1233</v>
      </c>
      <c r="F210" s="213" t="s">
        <v>1234</v>
      </c>
      <c r="G210" s="214"/>
      <c r="H210" s="214"/>
      <c r="I210" s="214"/>
      <c r="J210" s="161"/>
      <c r="K210" s="163">
        <v>137</v>
      </c>
      <c r="L210" s="161"/>
      <c r="M210" s="161"/>
      <c r="N210" s="161"/>
      <c r="O210" s="161"/>
      <c r="P210" s="161"/>
      <c r="Q210" s="161"/>
      <c r="R210" s="164"/>
      <c r="T210" s="165"/>
      <c r="U210" s="161"/>
      <c r="V210" s="161"/>
      <c r="W210" s="161"/>
      <c r="X210" s="161"/>
      <c r="Y210" s="161"/>
      <c r="Z210" s="161"/>
      <c r="AA210" s="166"/>
      <c r="AT210" s="167" t="s">
        <v>194</v>
      </c>
      <c r="AU210" s="167" t="s">
        <v>80</v>
      </c>
      <c r="AV210" s="10" t="s">
        <v>114</v>
      </c>
      <c r="AW210" s="10" t="s">
        <v>30</v>
      </c>
      <c r="AX210" s="10" t="s">
        <v>80</v>
      </c>
      <c r="AY210" s="167" t="s">
        <v>187</v>
      </c>
    </row>
    <row r="211" spans="2:65" s="1" customFormat="1" ht="16.5" customHeight="1">
      <c r="B211" s="32"/>
      <c r="C211" s="145" t="s">
        <v>323</v>
      </c>
      <c r="D211" s="145" t="s">
        <v>188</v>
      </c>
      <c r="E211" s="146" t="s">
        <v>1235</v>
      </c>
      <c r="F211" s="217" t="s">
        <v>1236</v>
      </c>
      <c r="G211" s="217"/>
      <c r="H211" s="217"/>
      <c r="I211" s="217"/>
      <c r="J211" s="147" t="s">
        <v>191</v>
      </c>
      <c r="K211" s="148">
        <v>4</v>
      </c>
      <c r="L211" s="218">
        <v>0</v>
      </c>
      <c r="M211" s="218"/>
      <c r="N211" s="218">
        <f>ROUND(L211*K211,2)</f>
        <v>0</v>
      </c>
      <c r="O211" s="218"/>
      <c r="P211" s="218"/>
      <c r="Q211" s="218"/>
      <c r="R211" s="34"/>
      <c r="T211" s="149" t="s">
        <v>19</v>
      </c>
      <c r="U211" s="41" t="s">
        <v>37</v>
      </c>
      <c r="V211" s="150">
        <v>0</v>
      </c>
      <c r="W211" s="150">
        <f>V211*K211</f>
        <v>0</v>
      </c>
      <c r="X211" s="150">
        <v>0</v>
      </c>
      <c r="Y211" s="150">
        <f>X211*K211</f>
        <v>0</v>
      </c>
      <c r="Z211" s="150">
        <v>0</v>
      </c>
      <c r="AA211" s="151">
        <f>Z211*K211</f>
        <v>0</v>
      </c>
      <c r="AR211" s="19" t="s">
        <v>186</v>
      </c>
      <c r="AT211" s="19" t="s">
        <v>188</v>
      </c>
      <c r="AU211" s="19" t="s">
        <v>80</v>
      </c>
      <c r="AY211" s="19" t="s">
        <v>187</v>
      </c>
      <c r="BE211" s="152">
        <f>IF(U211="základní",N211,0)</f>
        <v>0</v>
      </c>
      <c r="BF211" s="152">
        <f>IF(U211="snížená",N211,0)</f>
        <v>0</v>
      </c>
      <c r="BG211" s="152">
        <f>IF(U211="zákl. přenesená",N211,0)</f>
        <v>0</v>
      </c>
      <c r="BH211" s="152">
        <f>IF(U211="sníž. přenesená",N211,0)</f>
        <v>0</v>
      </c>
      <c r="BI211" s="152">
        <f>IF(U211="nulová",N211,0)</f>
        <v>0</v>
      </c>
      <c r="BJ211" s="19" t="s">
        <v>80</v>
      </c>
      <c r="BK211" s="152">
        <f>ROUND(L211*K211,2)</f>
        <v>0</v>
      </c>
      <c r="BL211" s="19" t="s">
        <v>186</v>
      </c>
      <c r="BM211" s="19" t="s">
        <v>1237</v>
      </c>
    </row>
    <row r="212" spans="2:65" s="9" customFormat="1" ht="25.5" customHeight="1">
      <c r="B212" s="153"/>
      <c r="C212" s="154"/>
      <c r="D212" s="154"/>
      <c r="E212" s="155" t="s">
        <v>19</v>
      </c>
      <c r="F212" s="219" t="s">
        <v>1238</v>
      </c>
      <c r="G212" s="220"/>
      <c r="H212" s="220"/>
      <c r="I212" s="220"/>
      <c r="J212" s="154"/>
      <c r="K212" s="155" t="s">
        <v>19</v>
      </c>
      <c r="L212" s="154"/>
      <c r="M212" s="154"/>
      <c r="N212" s="154"/>
      <c r="O212" s="154"/>
      <c r="P212" s="154"/>
      <c r="Q212" s="154"/>
      <c r="R212" s="156"/>
      <c r="T212" s="157"/>
      <c r="U212" s="154"/>
      <c r="V212" s="154"/>
      <c r="W212" s="154"/>
      <c r="X212" s="154"/>
      <c r="Y212" s="154"/>
      <c r="Z212" s="154"/>
      <c r="AA212" s="158"/>
      <c r="AT212" s="159" t="s">
        <v>194</v>
      </c>
      <c r="AU212" s="159" t="s">
        <v>80</v>
      </c>
      <c r="AV212" s="9" t="s">
        <v>80</v>
      </c>
      <c r="AW212" s="9" t="s">
        <v>30</v>
      </c>
      <c r="AX212" s="9" t="s">
        <v>72</v>
      </c>
      <c r="AY212" s="159" t="s">
        <v>187</v>
      </c>
    </row>
    <row r="213" spans="2:65" s="9" customFormat="1" ht="16.5" customHeight="1">
      <c r="B213" s="153"/>
      <c r="C213" s="154"/>
      <c r="D213" s="154"/>
      <c r="E213" s="155" t="s">
        <v>19</v>
      </c>
      <c r="F213" s="215" t="s">
        <v>1151</v>
      </c>
      <c r="G213" s="216"/>
      <c r="H213" s="216"/>
      <c r="I213" s="216"/>
      <c r="J213" s="154"/>
      <c r="K213" s="155" t="s">
        <v>19</v>
      </c>
      <c r="L213" s="154"/>
      <c r="M213" s="154"/>
      <c r="N213" s="154"/>
      <c r="O213" s="154"/>
      <c r="P213" s="154"/>
      <c r="Q213" s="154"/>
      <c r="R213" s="156"/>
      <c r="T213" s="157"/>
      <c r="U213" s="154"/>
      <c r="V213" s="154"/>
      <c r="W213" s="154"/>
      <c r="X213" s="154"/>
      <c r="Y213" s="154"/>
      <c r="Z213" s="154"/>
      <c r="AA213" s="158"/>
      <c r="AT213" s="159" t="s">
        <v>194</v>
      </c>
      <c r="AU213" s="159" t="s">
        <v>80</v>
      </c>
      <c r="AV213" s="9" t="s">
        <v>80</v>
      </c>
      <c r="AW213" s="9" t="s">
        <v>30</v>
      </c>
      <c r="AX213" s="9" t="s">
        <v>72</v>
      </c>
      <c r="AY213" s="159" t="s">
        <v>187</v>
      </c>
    </row>
    <row r="214" spans="2:65" s="10" customFormat="1" ht="16.5" customHeight="1">
      <c r="B214" s="160"/>
      <c r="C214" s="161"/>
      <c r="D214" s="161"/>
      <c r="E214" s="162" t="s">
        <v>398</v>
      </c>
      <c r="F214" s="213" t="s">
        <v>186</v>
      </c>
      <c r="G214" s="214"/>
      <c r="H214" s="214"/>
      <c r="I214" s="214"/>
      <c r="J214" s="161"/>
      <c r="K214" s="163">
        <v>4</v>
      </c>
      <c r="L214" s="161"/>
      <c r="M214" s="161"/>
      <c r="N214" s="161"/>
      <c r="O214" s="161"/>
      <c r="P214" s="161"/>
      <c r="Q214" s="161"/>
      <c r="R214" s="164"/>
      <c r="T214" s="165"/>
      <c r="U214" s="161"/>
      <c r="V214" s="161"/>
      <c r="W214" s="161"/>
      <c r="X214" s="161"/>
      <c r="Y214" s="161"/>
      <c r="Z214" s="161"/>
      <c r="AA214" s="166"/>
      <c r="AT214" s="167" t="s">
        <v>194</v>
      </c>
      <c r="AU214" s="167" t="s">
        <v>80</v>
      </c>
      <c r="AV214" s="10" t="s">
        <v>114</v>
      </c>
      <c r="AW214" s="10" t="s">
        <v>30</v>
      </c>
      <c r="AX214" s="10" t="s">
        <v>72</v>
      </c>
      <c r="AY214" s="167" t="s">
        <v>187</v>
      </c>
    </row>
    <row r="215" spans="2:65" s="10" customFormat="1" ht="16.5" customHeight="1">
      <c r="B215" s="160"/>
      <c r="C215" s="161"/>
      <c r="D215" s="161"/>
      <c r="E215" s="162" t="s">
        <v>400</v>
      </c>
      <c r="F215" s="213" t="s">
        <v>401</v>
      </c>
      <c r="G215" s="214"/>
      <c r="H215" s="214"/>
      <c r="I215" s="214"/>
      <c r="J215" s="161"/>
      <c r="K215" s="163">
        <v>4</v>
      </c>
      <c r="L215" s="161"/>
      <c r="M215" s="161"/>
      <c r="N215" s="161"/>
      <c r="O215" s="161"/>
      <c r="P215" s="161"/>
      <c r="Q215" s="161"/>
      <c r="R215" s="164"/>
      <c r="T215" s="165"/>
      <c r="U215" s="161"/>
      <c r="V215" s="161"/>
      <c r="W215" s="161"/>
      <c r="X215" s="161"/>
      <c r="Y215" s="161"/>
      <c r="Z215" s="161"/>
      <c r="AA215" s="166"/>
      <c r="AT215" s="167" t="s">
        <v>194</v>
      </c>
      <c r="AU215" s="167" t="s">
        <v>80</v>
      </c>
      <c r="AV215" s="10" t="s">
        <v>114</v>
      </c>
      <c r="AW215" s="10" t="s">
        <v>30</v>
      </c>
      <c r="AX215" s="10" t="s">
        <v>80</v>
      </c>
      <c r="AY215" s="167" t="s">
        <v>187</v>
      </c>
    </row>
    <row r="216" spans="2:65" s="1" customFormat="1" ht="16.5" customHeight="1">
      <c r="B216" s="32"/>
      <c r="C216" s="145" t="s">
        <v>374</v>
      </c>
      <c r="D216" s="145" t="s">
        <v>188</v>
      </c>
      <c r="E216" s="146" t="s">
        <v>1239</v>
      </c>
      <c r="F216" s="217" t="s">
        <v>1240</v>
      </c>
      <c r="G216" s="217"/>
      <c r="H216" s="217"/>
      <c r="I216" s="217"/>
      <c r="J216" s="147" t="s">
        <v>191</v>
      </c>
      <c r="K216" s="148">
        <v>1</v>
      </c>
      <c r="L216" s="218">
        <v>0</v>
      </c>
      <c r="M216" s="218"/>
      <c r="N216" s="218">
        <f>ROUND(L216*K216,2)</f>
        <v>0</v>
      </c>
      <c r="O216" s="218"/>
      <c r="P216" s="218"/>
      <c r="Q216" s="218"/>
      <c r="R216" s="34"/>
      <c r="T216" s="149" t="s">
        <v>19</v>
      </c>
      <c r="U216" s="41" t="s">
        <v>37</v>
      </c>
      <c r="V216" s="150">
        <v>0</v>
      </c>
      <c r="W216" s="150">
        <f>V216*K216</f>
        <v>0</v>
      </c>
      <c r="X216" s="150">
        <v>0</v>
      </c>
      <c r="Y216" s="150">
        <f>X216*K216</f>
        <v>0</v>
      </c>
      <c r="Z216" s="150">
        <v>0</v>
      </c>
      <c r="AA216" s="151">
        <f>Z216*K216</f>
        <v>0</v>
      </c>
      <c r="AR216" s="19" t="s">
        <v>186</v>
      </c>
      <c r="AT216" s="19" t="s">
        <v>188</v>
      </c>
      <c r="AU216" s="19" t="s">
        <v>80</v>
      </c>
      <c r="AY216" s="19" t="s">
        <v>187</v>
      </c>
      <c r="BE216" s="152">
        <f>IF(U216="základní",N216,0)</f>
        <v>0</v>
      </c>
      <c r="BF216" s="152">
        <f>IF(U216="snížená",N216,0)</f>
        <v>0</v>
      </c>
      <c r="BG216" s="152">
        <f>IF(U216="zákl. přenesená",N216,0)</f>
        <v>0</v>
      </c>
      <c r="BH216" s="152">
        <f>IF(U216="sníž. přenesená",N216,0)</f>
        <v>0</v>
      </c>
      <c r="BI216" s="152">
        <f>IF(U216="nulová",N216,0)</f>
        <v>0</v>
      </c>
      <c r="BJ216" s="19" t="s">
        <v>80</v>
      </c>
      <c r="BK216" s="152">
        <f>ROUND(L216*K216,2)</f>
        <v>0</v>
      </c>
      <c r="BL216" s="19" t="s">
        <v>186</v>
      </c>
      <c r="BM216" s="19" t="s">
        <v>1241</v>
      </c>
    </row>
    <row r="217" spans="2:65" s="9" customFormat="1" ht="25.5" customHeight="1">
      <c r="B217" s="153"/>
      <c r="C217" s="154"/>
      <c r="D217" s="154"/>
      <c r="E217" s="155" t="s">
        <v>19</v>
      </c>
      <c r="F217" s="219" t="s">
        <v>1242</v>
      </c>
      <c r="G217" s="220"/>
      <c r="H217" s="220"/>
      <c r="I217" s="220"/>
      <c r="J217" s="154"/>
      <c r="K217" s="155" t="s">
        <v>19</v>
      </c>
      <c r="L217" s="154"/>
      <c r="M217" s="154"/>
      <c r="N217" s="154"/>
      <c r="O217" s="154"/>
      <c r="P217" s="154"/>
      <c r="Q217" s="154"/>
      <c r="R217" s="156"/>
      <c r="T217" s="157"/>
      <c r="U217" s="154"/>
      <c r="V217" s="154"/>
      <c r="W217" s="154"/>
      <c r="X217" s="154"/>
      <c r="Y217" s="154"/>
      <c r="Z217" s="154"/>
      <c r="AA217" s="158"/>
      <c r="AT217" s="159" t="s">
        <v>194</v>
      </c>
      <c r="AU217" s="159" t="s">
        <v>80</v>
      </c>
      <c r="AV217" s="9" t="s">
        <v>80</v>
      </c>
      <c r="AW217" s="9" t="s">
        <v>30</v>
      </c>
      <c r="AX217" s="9" t="s">
        <v>72</v>
      </c>
      <c r="AY217" s="159" t="s">
        <v>187</v>
      </c>
    </row>
    <row r="218" spans="2:65" s="9" customFormat="1" ht="16.5" customHeight="1">
      <c r="B218" s="153"/>
      <c r="C218" s="154"/>
      <c r="D218" s="154"/>
      <c r="E218" s="155" t="s">
        <v>19</v>
      </c>
      <c r="F218" s="215" t="s">
        <v>1151</v>
      </c>
      <c r="G218" s="216"/>
      <c r="H218" s="216"/>
      <c r="I218" s="216"/>
      <c r="J218" s="154"/>
      <c r="K218" s="155" t="s">
        <v>19</v>
      </c>
      <c r="L218" s="154"/>
      <c r="M218" s="154"/>
      <c r="N218" s="154"/>
      <c r="O218" s="154"/>
      <c r="P218" s="154"/>
      <c r="Q218" s="154"/>
      <c r="R218" s="156"/>
      <c r="T218" s="157"/>
      <c r="U218" s="154"/>
      <c r="V218" s="154"/>
      <c r="W218" s="154"/>
      <c r="X218" s="154"/>
      <c r="Y218" s="154"/>
      <c r="Z218" s="154"/>
      <c r="AA218" s="158"/>
      <c r="AT218" s="159" t="s">
        <v>194</v>
      </c>
      <c r="AU218" s="159" t="s">
        <v>80</v>
      </c>
      <c r="AV218" s="9" t="s">
        <v>80</v>
      </c>
      <c r="AW218" s="9" t="s">
        <v>30</v>
      </c>
      <c r="AX218" s="9" t="s">
        <v>72</v>
      </c>
      <c r="AY218" s="159" t="s">
        <v>187</v>
      </c>
    </row>
    <row r="219" spans="2:65" s="10" customFormat="1" ht="16.5" customHeight="1">
      <c r="B219" s="160"/>
      <c r="C219" s="161"/>
      <c r="D219" s="161"/>
      <c r="E219" s="162" t="s">
        <v>416</v>
      </c>
      <c r="F219" s="213" t="s">
        <v>80</v>
      </c>
      <c r="G219" s="214"/>
      <c r="H219" s="214"/>
      <c r="I219" s="214"/>
      <c r="J219" s="161"/>
      <c r="K219" s="163">
        <v>1</v>
      </c>
      <c r="L219" s="161"/>
      <c r="M219" s="161"/>
      <c r="N219" s="161"/>
      <c r="O219" s="161"/>
      <c r="P219" s="161"/>
      <c r="Q219" s="161"/>
      <c r="R219" s="164"/>
      <c r="T219" s="165"/>
      <c r="U219" s="161"/>
      <c r="V219" s="161"/>
      <c r="W219" s="161"/>
      <c r="X219" s="161"/>
      <c r="Y219" s="161"/>
      <c r="Z219" s="161"/>
      <c r="AA219" s="166"/>
      <c r="AT219" s="167" t="s">
        <v>194</v>
      </c>
      <c r="AU219" s="167" t="s">
        <v>80</v>
      </c>
      <c r="AV219" s="10" t="s">
        <v>114</v>
      </c>
      <c r="AW219" s="10" t="s">
        <v>30</v>
      </c>
      <c r="AX219" s="10" t="s">
        <v>72</v>
      </c>
      <c r="AY219" s="167" t="s">
        <v>187</v>
      </c>
    </row>
    <row r="220" spans="2:65" s="10" customFormat="1" ht="16.5" customHeight="1">
      <c r="B220" s="160"/>
      <c r="C220" s="161"/>
      <c r="D220" s="161"/>
      <c r="E220" s="162" t="s">
        <v>141</v>
      </c>
      <c r="F220" s="213" t="s">
        <v>730</v>
      </c>
      <c r="G220" s="214"/>
      <c r="H220" s="214"/>
      <c r="I220" s="214"/>
      <c r="J220" s="161"/>
      <c r="K220" s="163">
        <v>1</v>
      </c>
      <c r="L220" s="161"/>
      <c r="M220" s="161"/>
      <c r="N220" s="161"/>
      <c r="O220" s="161"/>
      <c r="P220" s="161"/>
      <c r="Q220" s="161"/>
      <c r="R220" s="164"/>
      <c r="T220" s="165"/>
      <c r="U220" s="161"/>
      <c r="V220" s="161"/>
      <c r="W220" s="161"/>
      <c r="X220" s="161"/>
      <c r="Y220" s="161"/>
      <c r="Z220" s="161"/>
      <c r="AA220" s="166"/>
      <c r="AT220" s="167" t="s">
        <v>194</v>
      </c>
      <c r="AU220" s="167" t="s">
        <v>80</v>
      </c>
      <c r="AV220" s="10" t="s">
        <v>114</v>
      </c>
      <c r="AW220" s="10" t="s">
        <v>30</v>
      </c>
      <c r="AX220" s="10" t="s">
        <v>80</v>
      </c>
      <c r="AY220" s="167" t="s">
        <v>187</v>
      </c>
    </row>
    <row r="221" spans="2:65" s="1" customFormat="1" ht="25.5" customHeight="1">
      <c r="B221" s="32"/>
      <c r="C221" s="145" t="s">
        <v>11</v>
      </c>
      <c r="D221" s="145" t="s">
        <v>188</v>
      </c>
      <c r="E221" s="146" t="s">
        <v>1243</v>
      </c>
      <c r="F221" s="217" t="s">
        <v>1244</v>
      </c>
      <c r="G221" s="217"/>
      <c r="H221" s="217"/>
      <c r="I221" s="217"/>
      <c r="J221" s="147" t="s">
        <v>191</v>
      </c>
      <c r="K221" s="148">
        <v>9</v>
      </c>
      <c r="L221" s="218">
        <v>0</v>
      </c>
      <c r="M221" s="218"/>
      <c r="N221" s="218">
        <f>ROUND(L221*K221,2)</f>
        <v>0</v>
      </c>
      <c r="O221" s="218"/>
      <c r="P221" s="218"/>
      <c r="Q221" s="218"/>
      <c r="R221" s="34"/>
      <c r="T221" s="149" t="s">
        <v>19</v>
      </c>
      <c r="U221" s="41" t="s">
        <v>37</v>
      </c>
      <c r="V221" s="150">
        <v>0</v>
      </c>
      <c r="W221" s="150">
        <f>V221*K221</f>
        <v>0</v>
      </c>
      <c r="X221" s="150">
        <v>0</v>
      </c>
      <c r="Y221" s="150">
        <f>X221*K221</f>
        <v>0</v>
      </c>
      <c r="Z221" s="150">
        <v>0</v>
      </c>
      <c r="AA221" s="151">
        <f>Z221*K221</f>
        <v>0</v>
      </c>
      <c r="AR221" s="19" t="s">
        <v>186</v>
      </c>
      <c r="AT221" s="19" t="s">
        <v>188</v>
      </c>
      <c r="AU221" s="19" t="s">
        <v>80</v>
      </c>
      <c r="AY221" s="19" t="s">
        <v>187</v>
      </c>
      <c r="BE221" s="152">
        <f>IF(U221="základní",N221,0)</f>
        <v>0</v>
      </c>
      <c r="BF221" s="152">
        <f>IF(U221="snížená",N221,0)</f>
        <v>0</v>
      </c>
      <c r="BG221" s="152">
        <f>IF(U221="zákl. přenesená",N221,0)</f>
        <v>0</v>
      </c>
      <c r="BH221" s="152">
        <f>IF(U221="sníž. přenesená",N221,0)</f>
        <v>0</v>
      </c>
      <c r="BI221" s="152">
        <f>IF(U221="nulová",N221,0)</f>
        <v>0</v>
      </c>
      <c r="BJ221" s="19" t="s">
        <v>80</v>
      </c>
      <c r="BK221" s="152">
        <f>ROUND(L221*K221,2)</f>
        <v>0</v>
      </c>
      <c r="BL221" s="19" t="s">
        <v>186</v>
      </c>
      <c r="BM221" s="19" t="s">
        <v>1245</v>
      </c>
    </row>
    <row r="222" spans="2:65" s="9" customFormat="1" ht="16.5" customHeight="1">
      <c r="B222" s="153"/>
      <c r="C222" s="154"/>
      <c r="D222" s="154"/>
      <c r="E222" s="155" t="s">
        <v>19</v>
      </c>
      <c r="F222" s="219" t="s">
        <v>1246</v>
      </c>
      <c r="G222" s="220"/>
      <c r="H222" s="220"/>
      <c r="I222" s="220"/>
      <c r="J222" s="154"/>
      <c r="K222" s="155" t="s">
        <v>19</v>
      </c>
      <c r="L222" s="154"/>
      <c r="M222" s="154"/>
      <c r="N222" s="154"/>
      <c r="O222" s="154"/>
      <c r="P222" s="154"/>
      <c r="Q222" s="154"/>
      <c r="R222" s="156"/>
      <c r="T222" s="157"/>
      <c r="U222" s="154"/>
      <c r="V222" s="154"/>
      <c r="W222" s="154"/>
      <c r="X222" s="154"/>
      <c r="Y222" s="154"/>
      <c r="Z222" s="154"/>
      <c r="AA222" s="158"/>
      <c r="AT222" s="159" t="s">
        <v>194</v>
      </c>
      <c r="AU222" s="159" t="s">
        <v>80</v>
      </c>
      <c r="AV222" s="9" t="s">
        <v>80</v>
      </c>
      <c r="AW222" s="9" t="s">
        <v>30</v>
      </c>
      <c r="AX222" s="9" t="s">
        <v>72</v>
      </c>
      <c r="AY222" s="159" t="s">
        <v>187</v>
      </c>
    </row>
    <row r="223" spans="2:65" s="9" customFormat="1" ht="16.5" customHeight="1">
      <c r="B223" s="153"/>
      <c r="C223" s="154"/>
      <c r="D223" s="154"/>
      <c r="E223" s="155" t="s">
        <v>19</v>
      </c>
      <c r="F223" s="215" t="s">
        <v>1151</v>
      </c>
      <c r="G223" s="216"/>
      <c r="H223" s="216"/>
      <c r="I223" s="216"/>
      <c r="J223" s="154"/>
      <c r="K223" s="155" t="s">
        <v>19</v>
      </c>
      <c r="L223" s="154"/>
      <c r="M223" s="154"/>
      <c r="N223" s="154"/>
      <c r="O223" s="154"/>
      <c r="P223" s="154"/>
      <c r="Q223" s="154"/>
      <c r="R223" s="156"/>
      <c r="T223" s="157"/>
      <c r="U223" s="154"/>
      <c r="V223" s="154"/>
      <c r="W223" s="154"/>
      <c r="X223" s="154"/>
      <c r="Y223" s="154"/>
      <c r="Z223" s="154"/>
      <c r="AA223" s="158"/>
      <c r="AT223" s="159" t="s">
        <v>194</v>
      </c>
      <c r="AU223" s="159" t="s">
        <v>80</v>
      </c>
      <c r="AV223" s="9" t="s">
        <v>80</v>
      </c>
      <c r="AW223" s="9" t="s">
        <v>30</v>
      </c>
      <c r="AX223" s="9" t="s">
        <v>72</v>
      </c>
      <c r="AY223" s="159" t="s">
        <v>187</v>
      </c>
    </row>
    <row r="224" spans="2:65" s="9" customFormat="1" ht="16.5" customHeight="1">
      <c r="B224" s="153"/>
      <c r="C224" s="154"/>
      <c r="D224" s="154"/>
      <c r="E224" s="155" t="s">
        <v>19</v>
      </c>
      <c r="F224" s="215" t="s">
        <v>1247</v>
      </c>
      <c r="G224" s="216"/>
      <c r="H224" s="216"/>
      <c r="I224" s="216"/>
      <c r="J224" s="154"/>
      <c r="K224" s="155" t="s">
        <v>19</v>
      </c>
      <c r="L224" s="154"/>
      <c r="M224" s="154"/>
      <c r="N224" s="154"/>
      <c r="O224" s="154"/>
      <c r="P224" s="154"/>
      <c r="Q224" s="154"/>
      <c r="R224" s="156"/>
      <c r="T224" s="157"/>
      <c r="U224" s="154"/>
      <c r="V224" s="154"/>
      <c r="W224" s="154"/>
      <c r="X224" s="154"/>
      <c r="Y224" s="154"/>
      <c r="Z224" s="154"/>
      <c r="AA224" s="158"/>
      <c r="AT224" s="159" t="s">
        <v>194</v>
      </c>
      <c r="AU224" s="159" t="s">
        <v>80</v>
      </c>
      <c r="AV224" s="9" t="s">
        <v>80</v>
      </c>
      <c r="AW224" s="9" t="s">
        <v>30</v>
      </c>
      <c r="AX224" s="9" t="s">
        <v>72</v>
      </c>
      <c r="AY224" s="159" t="s">
        <v>187</v>
      </c>
    </row>
    <row r="225" spans="2:65" s="9" customFormat="1" ht="38.25" customHeight="1">
      <c r="B225" s="153"/>
      <c r="C225" s="154"/>
      <c r="D225" s="154"/>
      <c r="E225" s="155" t="s">
        <v>19</v>
      </c>
      <c r="F225" s="215" t="s">
        <v>1248</v>
      </c>
      <c r="G225" s="216"/>
      <c r="H225" s="216"/>
      <c r="I225" s="216"/>
      <c r="J225" s="154"/>
      <c r="K225" s="155" t="s">
        <v>19</v>
      </c>
      <c r="L225" s="154"/>
      <c r="M225" s="154"/>
      <c r="N225" s="154"/>
      <c r="O225" s="154"/>
      <c r="P225" s="154"/>
      <c r="Q225" s="154"/>
      <c r="R225" s="156"/>
      <c r="T225" s="157"/>
      <c r="U225" s="154"/>
      <c r="V225" s="154"/>
      <c r="W225" s="154"/>
      <c r="X225" s="154"/>
      <c r="Y225" s="154"/>
      <c r="Z225" s="154"/>
      <c r="AA225" s="158"/>
      <c r="AT225" s="159" t="s">
        <v>194</v>
      </c>
      <c r="AU225" s="159" t="s">
        <v>80</v>
      </c>
      <c r="AV225" s="9" t="s">
        <v>80</v>
      </c>
      <c r="AW225" s="9" t="s">
        <v>30</v>
      </c>
      <c r="AX225" s="9" t="s">
        <v>72</v>
      </c>
      <c r="AY225" s="159" t="s">
        <v>187</v>
      </c>
    </row>
    <row r="226" spans="2:65" s="9" customFormat="1" ht="16.5" customHeight="1">
      <c r="B226" s="153"/>
      <c r="C226" s="154"/>
      <c r="D226" s="154"/>
      <c r="E226" s="155" t="s">
        <v>19</v>
      </c>
      <c r="F226" s="215" t="s">
        <v>1249</v>
      </c>
      <c r="G226" s="216"/>
      <c r="H226" s="216"/>
      <c r="I226" s="216"/>
      <c r="J226" s="154"/>
      <c r="K226" s="155" t="s">
        <v>19</v>
      </c>
      <c r="L226" s="154"/>
      <c r="M226" s="154"/>
      <c r="N226" s="154"/>
      <c r="O226" s="154"/>
      <c r="P226" s="154"/>
      <c r="Q226" s="154"/>
      <c r="R226" s="156"/>
      <c r="T226" s="157"/>
      <c r="U226" s="154"/>
      <c r="V226" s="154"/>
      <c r="W226" s="154"/>
      <c r="X226" s="154"/>
      <c r="Y226" s="154"/>
      <c r="Z226" s="154"/>
      <c r="AA226" s="158"/>
      <c r="AT226" s="159" t="s">
        <v>194</v>
      </c>
      <c r="AU226" s="159" t="s">
        <v>80</v>
      </c>
      <c r="AV226" s="9" t="s">
        <v>80</v>
      </c>
      <c r="AW226" s="9" t="s">
        <v>30</v>
      </c>
      <c r="AX226" s="9" t="s">
        <v>72</v>
      </c>
      <c r="AY226" s="159" t="s">
        <v>187</v>
      </c>
    </row>
    <row r="227" spans="2:65" s="10" customFormat="1" ht="16.5" customHeight="1">
      <c r="B227" s="160"/>
      <c r="C227" s="161"/>
      <c r="D227" s="161"/>
      <c r="E227" s="162" t="s">
        <v>219</v>
      </c>
      <c r="F227" s="213" t="s">
        <v>274</v>
      </c>
      <c r="G227" s="214"/>
      <c r="H227" s="214"/>
      <c r="I227" s="214"/>
      <c r="J227" s="161"/>
      <c r="K227" s="163">
        <v>9</v>
      </c>
      <c r="L227" s="161"/>
      <c r="M227" s="161"/>
      <c r="N227" s="161"/>
      <c r="O227" s="161"/>
      <c r="P227" s="161"/>
      <c r="Q227" s="161"/>
      <c r="R227" s="164"/>
      <c r="T227" s="165"/>
      <c r="U227" s="161"/>
      <c r="V227" s="161"/>
      <c r="W227" s="161"/>
      <c r="X227" s="161"/>
      <c r="Y227" s="161"/>
      <c r="Z227" s="161"/>
      <c r="AA227" s="166"/>
      <c r="AT227" s="167" t="s">
        <v>194</v>
      </c>
      <c r="AU227" s="167" t="s">
        <v>80</v>
      </c>
      <c r="AV227" s="10" t="s">
        <v>114</v>
      </c>
      <c r="AW227" s="10" t="s">
        <v>30</v>
      </c>
      <c r="AX227" s="10" t="s">
        <v>72</v>
      </c>
      <c r="AY227" s="167" t="s">
        <v>187</v>
      </c>
    </row>
    <row r="228" spans="2:65" s="10" customFormat="1" ht="16.5" customHeight="1">
      <c r="B228" s="160"/>
      <c r="C228" s="161"/>
      <c r="D228" s="161"/>
      <c r="E228" s="162" t="s">
        <v>221</v>
      </c>
      <c r="F228" s="213" t="s">
        <v>222</v>
      </c>
      <c r="G228" s="214"/>
      <c r="H228" s="214"/>
      <c r="I228" s="214"/>
      <c r="J228" s="161"/>
      <c r="K228" s="163">
        <v>9</v>
      </c>
      <c r="L228" s="161"/>
      <c r="M228" s="161"/>
      <c r="N228" s="161"/>
      <c r="O228" s="161"/>
      <c r="P228" s="161"/>
      <c r="Q228" s="161"/>
      <c r="R228" s="164"/>
      <c r="T228" s="165"/>
      <c r="U228" s="161"/>
      <c r="V228" s="161"/>
      <c r="W228" s="161"/>
      <c r="X228" s="161"/>
      <c r="Y228" s="161"/>
      <c r="Z228" s="161"/>
      <c r="AA228" s="166"/>
      <c r="AT228" s="167" t="s">
        <v>194</v>
      </c>
      <c r="AU228" s="167" t="s">
        <v>80</v>
      </c>
      <c r="AV228" s="10" t="s">
        <v>114</v>
      </c>
      <c r="AW228" s="10" t="s">
        <v>30</v>
      </c>
      <c r="AX228" s="10" t="s">
        <v>80</v>
      </c>
      <c r="AY228" s="167" t="s">
        <v>187</v>
      </c>
    </row>
    <row r="229" spans="2:65" s="1" customFormat="1" ht="25.5" customHeight="1">
      <c r="B229" s="32"/>
      <c r="C229" s="145" t="s">
        <v>392</v>
      </c>
      <c r="D229" s="145" t="s">
        <v>188</v>
      </c>
      <c r="E229" s="146" t="s">
        <v>1250</v>
      </c>
      <c r="F229" s="217" t="s">
        <v>1244</v>
      </c>
      <c r="G229" s="217"/>
      <c r="H229" s="217"/>
      <c r="I229" s="217"/>
      <c r="J229" s="147" t="s">
        <v>191</v>
      </c>
      <c r="K229" s="148">
        <v>2</v>
      </c>
      <c r="L229" s="218">
        <v>0</v>
      </c>
      <c r="M229" s="218"/>
      <c r="N229" s="218">
        <f>ROUND(L229*K229,2)</f>
        <v>0</v>
      </c>
      <c r="O229" s="218"/>
      <c r="P229" s="218"/>
      <c r="Q229" s="218"/>
      <c r="R229" s="34"/>
      <c r="T229" s="149" t="s">
        <v>19</v>
      </c>
      <c r="U229" s="41" t="s">
        <v>37</v>
      </c>
      <c r="V229" s="150">
        <v>0</v>
      </c>
      <c r="W229" s="150">
        <f>V229*K229</f>
        <v>0</v>
      </c>
      <c r="X229" s="150">
        <v>0</v>
      </c>
      <c r="Y229" s="150">
        <f>X229*K229</f>
        <v>0</v>
      </c>
      <c r="Z229" s="150">
        <v>0</v>
      </c>
      <c r="AA229" s="151">
        <f>Z229*K229</f>
        <v>0</v>
      </c>
      <c r="AR229" s="19" t="s">
        <v>186</v>
      </c>
      <c r="AT229" s="19" t="s">
        <v>188</v>
      </c>
      <c r="AU229" s="19" t="s">
        <v>80</v>
      </c>
      <c r="AY229" s="19" t="s">
        <v>187</v>
      </c>
      <c r="BE229" s="152">
        <f>IF(U229="základní",N229,0)</f>
        <v>0</v>
      </c>
      <c r="BF229" s="152">
        <f>IF(U229="snížená",N229,0)</f>
        <v>0</v>
      </c>
      <c r="BG229" s="152">
        <f>IF(U229="zákl. přenesená",N229,0)</f>
        <v>0</v>
      </c>
      <c r="BH229" s="152">
        <f>IF(U229="sníž. přenesená",N229,0)</f>
        <v>0</v>
      </c>
      <c r="BI229" s="152">
        <f>IF(U229="nulová",N229,0)</f>
        <v>0</v>
      </c>
      <c r="BJ229" s="19" t="s">
        <v>80</v>
      </c>
      <c r="BK229" s="152">
        <f>ROUND(L229*K229,2)</f>
        <v>0</v>
      </c>
      <c r="BL229" s="19" t="s">
        <v>186</v>
      </c>
      <c r="BM229" s="19" t="s">
        <v>1251</v>
      </c>
    </row>
    <row r="230" spans="2:65" s="9" customFormat="1" ht="16.5" customHeight="1">
      <c r="B230" s="153"/>
      <c r="C230" s="154"/>
      <c r="D230" s="154"/>
      <c r="E230" s="155" t="s">
        <v>19</v>
      </c>
      <c r="F230" s="219" t="s">
        <v>1246</v>
      </c>
      <c r="G230" s="220"/>
      <c r="H230" s="220"/>
      <c r="I230" s="220"/>
      <c r="J230" s="154"/>
      <c r="K230" s="155" t="s">
        <v>19</v>
      </c>
      <c r="L230" s="154"/>
      <c r="M230" s="154"/>
      <c r="N230" s="154"/>
      <c r="O230" s="154"/>
      <c r="P230" s="154"/>
      <c r="Q230" s="154"/>
      <c r="R230" s="156"/>
      <c r="T230" s="157"/>
      <c r="U230" s="154"/>
      <c r="V230" s="154"/>
      <c r="W230" s="154"/>
      <c r="X230" s="154"/>
      <c r="Y230" s="154"/>
      <c r="Z230" s="154"/>
      <c r="AA230" s="158"/>
      <c r="AT230" s="159" t="s">
        <v>194</v>
      </c>
      <c r="AU230" s="159" t="s">
        <v>80</v>
      </c>
      <c r="AV230" s="9" t="s">
        <v>80</v>
      </c>
      <c r="AW230" s="9" t="s">
        <v>30</v>
      </c>
      <c r="AX230" s="9" t="s">
        <v>72</v>
      </c>
      <c r="AY230" s="159" t="s">
        <v>187</v>
      </c>
    </row>
    <row r="231" spans="2:65" s="9" customFormat="1" ht="16.5" customHeight="1">
      <c r="B231" s="153"/>
      <c r="C231" s="154"/>
      <c r="D231" s="154"/>
      <c r="E231" s="155" t="s">
        <v>19</v>
      </c>
      <c r="F231" s="215" t="s">
        <v>1151</v>
      </c>
      <c r="G231" s="216"/>
      <c r="H231" s="216"/>
      <c r="I231" s="216"/>
      <c r="J231" s="154"/>
      <c r="K231" s="155" t="s">
        <v>19</v>
      </c>
      <c r="L231" s="154"/>
      <c r="M231" s="154"/>
      <c r="N231" s="154"/>
      <c r="O231" s="154"/>
      <c r="P231" s="154"/>
      <c r="Q231" s="154"/>
      <c r="R231" s="156"/>
      <c r="T231" s="157"/>
      <c r="U231" s="154"/>
      <c r="V231" s="154"/>
      <c r="W231" s="154"/>
      <c r="X231" s="154"/>
      <c r="Y231" s="154"/>
      <c r="Z231" s="154"/>
      <c r="AA231" s="158"/>
      <c r="AT231" s="159" t="s">
        <v>194</v>
      </c>
      <c r="AU231" s="159" t="s">
        <v>80</v>
      </c>
      <c r="AV231" s="9" t="s">
        <v>80</v>
      </c>
      <c r="AW231" s="9" t="s">
        <v>30</v>
      </c>
      <c r="AX231" s="9" t="s">
        <v>72</v>
      </c>
      <c r="AY231" s="159" t="s">
        <v>187</v>
      </c>
    </row>
    <row r="232" spans="2:65" s="9" customFormat="1" ht="25.5" customHeight="1">
      <c r="B232" s="153"/>
      <c r="C232" s="154"/>
      <c r="D232" s="154"/>
      <c r="E232" s="155" t="s">
        <v>19</v>
      </c>
      <c r="F232" s="215" t="s">
        <v>1252</v>
      </c>
      <c r="G232" s="216"/>
      <c r="H232" s="216"/>
      <c r="I232" s="216"/>
      <c r="J232" s="154"/>
      <c r="K232" s="155" t="s">
        <v>19</v>
      </c>
      <c r="L232" s="154"/>
      <c r="M232" s="154"/>
      <c r="N232" s="154"/>
      <c r="O232" s="154"/>
      <c r="P232" s="154"/>
      <c r="Q232" s="154"/>
      <c r="R232" s="156"/>
      <c r="T232" s="157"/>
      <c r="U232" s="154"/>
      <c r="V232" s="154"/>
      <c r="W232" s="154"/>
      <c r="X232" s="154"/>
      <c r="Y232" s="154"/>
      <c r="Z232" s="154"/>
      <c r="AA232" s="158"/>
      <c r="AT232" s="159" t="s">
        <v>194</v>
      </c>
      <c r="AU232" s="159" t="s">
        <v>80</v>
      </c>
      <c r="AV232" s="9" t="s">
        <v>80</v>
      </c>
      <c r="AW232" s="9" t="s">
        <v>30</v>
      </c>
      <c r="AX232" s="9" t="s">
        <v>72</v>
      </c>
      <c r="AY232" s="159" t="s">
        <v>187</v>
      </c>
    </row>
    <row r="233" spans="2:65" s="9" customFormat="1" ht="38.25" customHeight="1">
      <c r="B233" s="153"/>
      <c r="C233" s="154"/>
      <c r="D233" s="154"/>
      <c r="E233" s="155" t="s">
        <v>19</v>
      </c>
      <c r="F233" s="215" t="s">
        <v>1253</v>
      </c>
      <c r="G233" s="216"/>
      <c r="H233" s="216"/>
      <c r="I233" s="216"/>
      <c r="J233" s="154"/>
      <c r="K233" s="155" t="s">
        <v>19</v>
      </c>
      <c r="L233" s="154"/>
      <c r="M233" s="154"/>
      <c r="N233" s="154"/>
      <c r="O233" s="154"/>
      <c r="P233" s="154"/>
      <c r="Q233" s="154"/>
      <c r="R233" s="156"/>
      <c r="T233" s="157"/>
      <c r="U233" s="154"/>
      <c r="V233" s="154"/>
      <c r="W233" s="154"/>
      <c r="X233" s="154"/>
      <c r="Y233" s="154"/>
      <c r="Z233" s="154"/>
      <c r="AA233" s="158"/>
      <c r="AT233" s="159" t="s">
        <v>194</v>
      </c>
      <c r="AU233" s="159" t="s">
        <v>80</v>
      </c>
      <c r="AV233" s="9" t="s">
        <v>80</v>
      </c>
      <c r="AW233" s="9" t="s">
        <v>30</v>
      </c>
      <c r="AX233" s="9" t="s">
        <v>72</v>
      </c>
      <c r="AY233" s="159" t="s">
        <v>187</v>
      </c>
    </row>
    <row r="234" spans="2:65" s="9" customFormat="1" ht="16.5" customHeight="1">
      <c r="B234" s="153"/>
      <c r="C234" s="154"/>
      <c r="D234" s="154"/>
      <c r="E234" s="155" t="s">
        <v>19</v>
      </c>
      <c r="F234" s="215" t="s">
        <v>1254</v>
      </c>
      <c r="G234" s="216"/>
      <c r="H234" s="216"/>
      <c r="I234" s="216"/>
      <c r="J234" s="154"/>
      <c r="K234" s="155" t="s">
        <v>19</v>
      </c>
      <c r="L234" s="154"/>
      <c r="M234" s="154"/>
      <c r="N234" s="154"/>
      <c r="O234" s="154"/>
      <c r="P234" s="154"/>
      <c r="Q234" s="154"/>
      <c r="R234" s="156"/>
      <c r="T234" s="157"/>
      <c r="U234" s="154"/>
      <c r="V234" s="154"/>
      <c r="W234" s="154"/>
      <c r="X234" s="154"/>
      <c r="Y234" s="154"/>
      <c r="Z234" s="154"/>
      <c r="AA234" s="158"/>
      <c r="AT234" s="159" t="s">
        <v>194</v>
      </c>
      <c r="AU234" s="159" t="s">
        <v>80</v>
      </c>
      <c r="AV234" s="9" t="s">
        <v>80</v>
      </c>
      <c r="AW234" s="9" t="s">
        <v>30</v>
      </c>
      <c r="AX234" s="9" t="s">
        <v>72</v>
      </c>
      <c r="AY234" s="159" t="s">
        <v>187</v>
      </c>
    </row>
    <row r="235" spans="2:65" s="10" customFormat="1" ht="16.5" customHeight="1">
      <c r="B235" s="160"/>
      <c r="C235" s="161"/>
      <c r="D235" s="161"/>
      <c r="E235" s="162" t="s">
        <v>454</v>
      </c>
      <c r="F235" s="213" t="s">
        <v>114</v>
      </c>
      <c r="G235" s="214"/>
      <c r="H235" s="214"/>
      <c r="I235" s="214"/>
      <c r="J235" s="161"/>
      <c r="K235" s="163">
        <v>2</v>
      </c>
      <c r="L235" s="161"/>
      <c r="M235" s="161"/>
      <c r="N235" s="161"/>
      <c r="O235" s="161"/>
      <c r="P235" s="161"/>
      <c r="Q235" s="161"/>
      <c r="R235" s="164"/>
      <c r="T235" s="165"/>
      <c r="U235" s="161"/>
      <c r="V235" s="161"/>
      <c r="W235" s="161"/>
      <c r="X235" s="161"/>
      <c r="Y235" s="161"/>
      <c r="Z235" s="161"/>
      <c r="AA235" s="166"/>
      <c r="AT235" s="167" t="s">
        <v>194</v>
      </c>
      <c r="AU235" s="167" t="s">
        <v>80</v>
      </c>
      <c r="AV235" s="10" t="s">
        <v>114</v>
      </c>
      <c r="AW235" s="10" t="s">
        <v>30</v>
      </c>
      <c r="AX235" s="10" t="s">
        <v>72</v>
      </c>
      <c r="AY235" s="167" t="s">
        <v>187</v>
      </c>
    </row>
    <row r="236" spans="2:65" s="10" customFormat="1" ht="16.5" customHeight="1">
      <c r="B236" s="160"/>
      <c r="C236" s="161"/>
      <c r="D236" s="161"/>
      <c r="E236" s="162" t="s">
        <v>455</v>
      </c>
      <c r="F236" s="213" t="s">
        <v>456</v>
      </c>
      <c r="G236" s="214"/>
      <c r="H236" s="214"/>
      <c r="I236" s="214"/>
      <c r="J236" s="161"/>
      <c r="K236" s="163">
        <v>2</v>
      </c>
      <c r="L236" s="161"/>
      <c r="M236" s="161"/>
      <c r="N236" s="161"/>
      <c r="O236" s="161"/>
      <c r="P236" s="161"/>
      <c r="Q236" s="161"/>
      <c r="R236" s="164"/>
      <c r="T236" s="165"/>
      <c r="U236" s="161"/>
      <c r="V236" s="161"/>
      <c r="W236" s="161"/>
      <c r="X236" s="161"/>
      <c r="Y236" s="161"/>
      <c r="Z236" s="161"/>
      <c r="AA236" s="166"/>
      <c r="AT236" s="167" t="s">
        <v>194</v>
      </c>
      <c r="AU236" s="167" t="s">
        <v>80</v>
      </c>
      <c r="AV236" s="10" t="s">
        <v>114</v>
      </c>
      <c r="AW236" s="10" t="s">
        <v>30</v>
      </c>
      <c r="AX236" s="10" t="s">
        <v>80</v>
      </c>
      <c r="AY236" s="167" t="s">
        <v>187</v>
      </c>
    </row>
    <row r="237" spans="2:65" s="1" customFormat="1" ht="25.5" customHeight="1">
      <c r="B237" s="32"/>
      <c r="C237" s="145" t="s">
        <v>402</v>
      </c>
      <c r="D237" s="145" t="s">
        <v>188</v>
      </c>
      <c r="E237" s="146" t="s">
        <v>393</v>
      </c>
      <c r="F237" s="217" t="s">
        <v>394</v>
      </c>
      <c r="G237" s="217"/>
      <c r="H237" s="217"/>
      <c r="I237" s="217"/>
      <c r="J237" s="147" t="s">
        <v>201</v>
      </c>
      <c r="K237" s="148">
        <v>16.32</v>
      </c>
      <c r="L237" s="218">
        <v>0</v>
      </c>
      <c r="M237" s="218"/>
      <c r="N237" s="218">
        <f>ROUND(L237*K237,2)</f>
        <v>0</v>
      </c>
      <c r="O237" s="218"/>
      <c r="P237" s="218"/>
      <c r="Q237" s="218"/>
      <c r="R237" s="34"/>
      <c r="T237" s="149" t="s">
        <v>19</v>
      </c>
      <c r="U237" s="41" t="s">
        <v>37</v>
      </c>
      <c r="V237" s="150">
        <v>0</v>
      </c>
      <c r="W237" s="150">
        <f>V237*K237</f>
        <v>0</v>
      </c>
      <c r="X237" s="150">
        <v>0</v>
      </c>
      <c r="Y237" s="150">
        <f>X237*K237</f>
        <v>0</v>
      </c>
      <c r="Z237" s="150">
        <v>0</v>
      </c>
      <c r="AA237" s="151">
        <f>Z237*K237</f>
        <v>0</v>
      </c>
      <c r="AR237" s="19" t="s">
        <v>186</v>
      </c>
      <c r="AT237" s="19" t="s">
        <v>188</v>
      </c>
      <c r="AU237" s="19" t="s">
        <v>80</v>
      </c>
      <c r="AY237" s="19" t="s">
        <v>187</v>
      </c>
      <c r="BE237" s="152">
        <f>IF(U237="základní",N237,0)</f>
        <v>0</v>
      </c>
      <c r="BF237" s="152">
        <f>IF(U237="snížená",N237,0)</f>
        <v>0</v>
      </c>
      <c r="BG237" s="152">
        <f>IF(U237="zákl. přenesená",N237,0)</f>
        <v>0</v>
      </c>
      <c r="BH237" s="152">
        <f>IF(U237="sníž. přenesená",N237,0)</f>
        <v>0</v>
      </c>
      <c r="BI237" s="152">
        <f>IF(U237="nulová",N237,0)</f>
        <v>0</v>
      </c>
      <c r="BJ237" s="19" t="s">
        <v>80</v>
      </c>
      <c r="BK237" s="152">
        <f>ROUND(L237*K237,2)</f>
        <v>0</v>
      </c>
      <c r="BL237" s="19" t="s">
        <v>186</v>
      </c>
      <c r="BM237" s="19" t="s">
        <v>1255</v>
      </c>
    </row>
    <row r="238" spans="2:65" s="1" customFormat="1" ht="25.5" customHeight="1">
      <c r="B238" s="32"/>
      <c r="C238" s="145" t="s">
        <v>410</v>
      </c>
      <c r="D238" s="145" t="s">
        <v>188</v>
      </c>
      <c r="E238" s="146" t="s">
        <v>1256</v>
      </c>
      <c r="F238" s="217" t="s">
        <v>1257</v>
      </c>
      <c r="G238" s="217"/>
      <c r="H238" s="217"/>
      <c r="I238" s="217"/>
      <c r="J238" s="147" t="s">
        <v>255</v>
      </c>
      <c r="K238" s="148">
        <v>53</v>
      </c>
      <c r="L238" s="218">
        <v>0</v>
      </c>
      <c r="M238" s="218"/>
      <c r="N238" s="218">
        <f>ROUND(L238*K238,2)</f>
        <v>0</v>
      </c>
      <c r="O238" s="218"/>
      <c r="P238" s="218"/>
      <c r="Q238" s="218"/>
      <c r="R238" s="34"/>
      <c r="T238" s="149" t="s">
        <v>19</v>
      </c>
      <c r="U238" s="41" t="s">
        <v>37</v>
      </c>
      <c r="V238" s="150">
        <v>0</v>
      </c>
      <c r="W238" s="150">
        <f>V238*K238</f>
        <v>0</v>
      </c>
      <c r="X238" s="150">
        <v>0</v>
      </c>
      <c r="Y238" s="150">
        <f>X238*K238</f>
        <v>0</v>
      </c>
      <c r="Z238" s="150">
        <v>0</v>
      </c>
      <c r="AA238" s="151">
        <f>Z238*K238</f>
        <v>0</v>
      </c>
      <c r="AR238" s="19" t="s">
        <v>186</v>
      </c>
      <c r="AT238" s="19" t="s">
        <v>188</v>
      </c>
      <c r="AU238" s="19" t="s">
        <v>80</v>
      </c>
      <c r="AY238" s="19" t="s">
        <v>187</v>
      </c>
      <c r="BE238" s="152">
        <f>IF(U238="základní",N238,0)</f>
        <v>0</v>
      </c>
      <c r="BF238" s="152">
        <f>IF(U238="snížená",N238,0)</f>
        <v>0</v>
      </c>
      <c r="BG238" s="152">
        <f>IF(U238="zákl. přenesená",N238,0)</f>
        <v>0</v>
      </c>
      <c r="BH238" s="152">
        <f>IF(U238="sníž. přenesená",N238,0)</f>
        <v>0</v>
      </c>
      <c r="BI238" s="152">
        <f>IF(U238="nulová",N238,0)</f>
        <v>0</v>
      </c>
      <c r="BJ238" s="19" t="s">
        <v>80</v>
      </c>
      <c r="BK238" s="152">
        <f>ROUND(L238*K238,2)</f>
        <v>0</v>
      </c>
      <c r="BL238" s="19" t="s">
        <v>186</v>
      </c>
      <c r="BM238" s="19" t="s">
        <v>1258</v>
      </c>
    </row>
    <row r="239" spans="2:65" s="9" customFormat="1" ht="16.5" customHeight="1">
      <c r="B239" s="153"/>
      <c r="C239" s="154"/>
      <c r="D239" s="154"/>
      <c r="E239" s="155" t="s">
        <v>19</v>
      </c>
      <c r="F239" s="219" t="s">
        <v>1259</v>
      </c>
      <c r="G239" s="220"/>
      <c r="H239" s="220"/>
      <c r="I239" s="220"/>
      <c r="J239" s="154"/>
      <c r="K239" s="155" t="s">
        <v>19</v>
      </c>
      <c r="L239" s="154"/>
      <c r="M239" s="154"/>
      <c r="N239" s="154"/>
      <c r="O239" s="154"/>
      <c r="P239" s="154"/>
      <c r="Q239" s="154"/>
      <c r="R239" s="156"/>
      <c r="T239" s="157"/>
      <c r="U239" s="154"/>
      <c r="V239" s="154"/>
      <c r="W239" s="154"/>
      <c r="X239" s="154"/>
      <c r="Y239" s="154"/>
      <c r="Z239" s="154"/>
      <c r="AA239" s="158"/>
      <c r="AT239" s="159" t="s">
        <v>194</v>
      </c>
      <c r="AU239" s="159" t="s">
        <v>80</v>
      </c>
      <c r="AV239" s="9" t="s">
        <v>80</v>
      </c>
      <c r="AW239" s="9" t="s">
        <v>30</v>
      </c>
      <c r="AX239" s="9" t="s">
        <v>72</v>
      </c>
      <c r="AY239" s="159" t="s">
        <v>187</v>
      </c>
    </row>
    <row r="240" spans="2:65" s="9" customFormat="1" ht="16.5" customHeight="1">
      <c r="B240" s="153"/>
      <c r="C240" s="154"/>
      <c r="D240" s="154"/>
      <c r="E240" s="155" t="s">
        <v>19</v>
      </c>
      <c r="F240" s="215" t="s">
        <v>1260</v>
      </c>
      <c r="G240" s="216"/>
      <c r="H240" s="216"/>
      <c r="I240" s="216"/>
      <c r="J240" s="154"/>
      <c r="K240" s="155" t="s">
        <v>19</v>
      </c>
      <c r="L240" s="154"/>
      <c r="M240" s="154"/>
      <c r="N240" s="154"/>
      <c r="O240" s="154"/>
      <c r="P240" s="154"/>
      <c r="Q240" s="154"/>
      <c r="R240" s="156"/>
      <c r="T240" s="157"/>
      <c r="U240" s="154"/>
      <c r="V240" s="154"/>
      <c r="W240" s="154"/>
      <c r="X240" s="154"/>
      <c r="Y240" s="154"/>
      <c r="Z240" s="154"/>
      <c r="AA240" s="158"/>
      <c r="AT240" s="159" t="s">
        <v>194</v>
      </c>
      <c r="AU240" s="159" t="s">
        <v>80</v>
      </c>
      <c r="AV240" s="9" t="s">
        <v>80</v>
      </c>
      <c r="AW240" s="9" t="s">
        <v>30</v>
      </c>
      <c r="AX240" s="9" t="s">
        <v>72</v>
      </c>
      <c r="AY240" s="159" t="s">
        <v>187</v>
      </c>
    </row>
    <row r="241" spans="2:65" s="9" customFormat="1" ht="16.5" customHeight="1">
      <c r="B241" s="153"/>
      <c r="C241" s="154"/>
      <c r="D241" s="154"/>
      <c r="E241" s="155" t="s">
        <v>19</v>
      </c>
      <c r="F241" s="215" t="s">
        <v>1261</v>
      </c>
      <c r="G241" s="216"/>
      <c r="H241" s="216"/>
      <c r="I241" s="216"/>
      <c r="J241" s="154"/>
      <c r="K241" s="155" t="s">
        <v>19</v>
      </c>
      <c r="L241" s="154"/>
      <c r="M241" s="154"/>
      <c r="N241" s="154"/>
      <c r="O241" s="154"/>
      <c r="P241" s="154"/>
      <c r="Q241" s="154"/>
      <c r="R241" s="156"/>
      <c r="T241" s="157"/>
      <c r="U241" s="154"/>
      <c r="V241" s="154"/>
      <c r="W241" s="154"/>
      <c r="X241" s="154"/>
      <c r="Y241" s="154"/>
      <c r="Z241" s="154"/>
      <c r="AA241" s="158"/>
      <c r="AT241" s="159" t="s">
        <v>194</v>
      </c>
      <c r="AU241" s="159" t="s">
        <v>80</v>
      </c>
      <c r="AV241" s="9" t="s">
        <v>80</v>
      </c>
      <c r="AW241" s="9" t="s">
        <v>30</v>
      </c>
      <c r="AX241" s="9" t="s">
        <v>72</v>
      </c>
      <c r="AY241" s="159" t="s">
        <v>187</v>
      </c>
    </row>
    <row r="242" spans="2:65" s="10" customFormat="1" ht="16.5" customHeight="1">
      <c r="B242" s="160"/>
      <c r="C242" s="161"/>
      <c r="D242" s="161"/>
      <c r="E242" s="162" t="s">
        <v>462</v>
      </c>
      <c r="F242" s="213" t="s">
        <v>1262</v>
      </c>
      <c r="G242" s="214"/>
      <c r="H242" s="214"/>
      <c r="I242" s="214"/>
      <c r="J242" s="161"/>
      <c r="K242" s="163">
        <v>53</v>
      </c>
      <c r="L242" s="161"/>
      <c r="M242" s="161"/>
      <c r="N242" s="161"/>
      <c r="O242" s="161"/>
      <c r="P242" s="161"/>
      <c r="Q242" s="161"/>
      <c r="R242" s="164"/>
      <c r="T242" s="165"/>
      <c r="U242" s="161"/>
      <c r="V242" s="161"/>
      <c r="W242" s="161"/>
      <c r="X242" s="161"/>
      <c r="Y242" s="161"/>
      <c r="Z242" s="161"/>
      <c r="AA242" s="166"/>
      <c r="AT242" s="167" t="s">
        <v>194</v>
      </c>
      <c r="AU242" s="167" t="s">
        <v>80</v>
      </c>
      <c r="AV242" s="10" t="s">
        <v>114</v>
      </c>
      <c r="AW242" s="10" t="s">
        <v>30</v>
      </c>
      <c r="AX242" s="10" t="s">
        <v>72</v>
      </c>
      <c r="AY242" s="167" t="s">
        <v>187</v>
      </c>
    </row>
    <row r="243" spans="2:65" s="10" customFormat="1" ht="16.5" customHeight="1">
      <c r="B243" s="160"/>
      <c r="C243" s="161"/>
      <c r="D243" s="161"/>
      <c r="E243" s="162" t="s">
        <v>463</v>
      </c>
      <c r="F243" s="213" t="s">
        <v>464</v>
      </c>
      <c r="G243" s="214"/>
      <c r="H243" s="214"/>
      <c r="I243" s="214"/>
      <c r="J243" s="161"/>
      <c r="K243" s="163">
        <v>53</v>
      </c>
      <c r="L243" s="161"/>
      <c r="M243" s="161"/>
      <c r="N243" s="161"/>
      <c r="O243" s="161"/>
      <c r="P243" s="161"/>
      <c r="Q243" s="161"/>
      <c r="R243" s="164"/>
      <c r="T243" s="165"/>
      <c r="U243" s="161"/>
      <c r="V243" s="161"/>
      <c r="W243" s="161"/>
      <c r="X243" s="161"/>
      <c r="Y243" s="161"/>
      <c r="Z243" s="161"/>
      <c r="AA243" s="166"/>
      <c r="AT243" s="167" t="s">
        <v>194</v>
      </c>
      <c r="AU243" s="167" t="s">
        <v>80</v>
      </c>
      <c r="AV243" s="10" t="s">
        <v>114</v>
      </c>
      <c r="AW243" s="10" t="s">
        <v>30</v>
      </c>
      <c r="AX243" s="10" t="s">
        <v>80</v>
      </c>
      <c r="AY243" s="167" t="s">
        <v>187</v>
      </c>
    </row>
    <row r="244" spans="2:65" s="1" customFormat="1" ht="25.5" customHeight="1">
      <c r="B244" s="32"/>
      <c r="C244" s="145" t="s">
        <v>428</v>
      </c>
      <c r="D244" s="145" t="s">
        <v>188</v>
      </c>
      <c r="E244" s="146" t="s">
        <v>1263</v>
      </c>
      <c r="F244" s="217" t="s">
        <v>1264</v>
      </c>
      <c r="G244" s="217"/>
      <c r="H244" s="217"/>
      <c r="I244" s="217"/>
      <c r="J244" s="147" t="s">
        <v>255</v>
      </c>
      <c r="K244" s="148">
        <v>137</v>
      </c>
      <c r="L244" s="218">
        <v>0</v>
      </c>
      <c r="M244" s="218"/>
      <c r="N244" s="218">
        <f>ROUND(L244*K244,2)</f>
        <v>0</v>
      </c>
      <c r="O244" s="218"/>
      <c r="P244" s="218"/>
      <c r="Q244" s="218"/>
      <c r="R244" s="34"/>
      <c r="T244" s="149" t="s">
        <v>19</v>
      </c>
      <c r="U244" s="41" t="s">
        <v>37</v>
      </c>
      <c r="V244" s="150">
        <v>0</v>
      </c>
      <c r="W244" s="150">
        <f>V244*K244</f>
        <v>0</v>
      </c>
      <c r="X244" s="150">
        <v>0</v>
      </c>
      <c r="Y244" s="150">
        <f>X244*K244</f>
        <v>0</v>
      </c>
      <c r="Z244" s="150">
        <v>0</v>
      </c>
      <c r="AA244" s="151">
        <f>Z244*K244</f>
        <v>0</v>
      </c>
      <c r="AR244" s="19" t="s">
        <v>186</v>
      </c>
      <c r="AT244" s="19" t="s">
        <v>188</v>
      </c>
      <c r="AU244" s="19" t="s">
        <v>80</v>
      </c>
      <c r="AY244" s="19" t="s">
        <v>187</v>
      </c>
      <c r="BE244" s="152">
        <f>IF(U244="základní",N244,0)</f>
        <v>0</v>
      </c>
      <c r="BF244" s="152">
        <f>IF(U244="snížená",N244,0)</f>
        <v>0</v>
      </c>
      <c r="BG244" s="152">
        <f>IF(U244="zákl. přenesená",N244,0)</f>
        <v>0</v>
      </c>
      <c r="BH244" s="152">
        <f>IF(U244="sníž. přenesená",N244,0)</f>
        <v>0</v>
      </c>
      <c r="BI244" s="152">
        <f>IF(U244="nulová",N244,0)</f>
        <v>0</v>
      </c>
      <c r="BJ244" s="19" t="s">
        <v>80</v>
      </c>
      <c r="BK244" s="152">
        <f>ROUND(L244*K244,2)</f>
        <v>0</v>
      </c>
      <c r="BL244" s="19" t="s">
        <v>186</v>
      </c>
      <c r="BM244" s="19" t="s">
        <v>1265</v>
      </c>
    </row>
    <row r="245" spans="2:65" s="9" customFormat="1" ht="16.5" customHeight="1">
      <c r="B245" s="153"/>
      <c r="C245" s="154"/>
      <c r="D245" s="154"/>
      <c r="E245" s="155" t="s">
        <v>19</v>
      </c>
      <c r="F245" s="219" t="s">
        <v>1259</v>
      </c>
      <c r="G245" s="220"/>
      <c r="H245" s="220"/>
      <c r="I245" s="220"/>
      <c r="J245" s="154"/>
      <c r="K245" s="155" t="s">
        <v>19</v>
      </c>
      <c r="L245" s="154"/>
      <c r="M245" s="154"/>
      <c r="N245" s="154"/>
      <c r="O245" s="154"/>
      <c r="P245" s="154"/>
      <c r="Q245" s="154"/>
      <c r="R245" s="156"/>
      <c r="T245" s="157"/>
      <c r="U245" s="154"/>
      <c r="V245" s="154"/>
      <c r="W245" s="154"/>
      <c r="X245" s="154"/>
      <c r="Y245" s="154"/>
      <c r="Z245" s="154"/>
      <c r="AA245" s="158"/>
      <c r="AT245" s="159" t="s">
        <v>194</v>
      </c>
      <c r="AU245" s="159" t="s">
        <v>80</v>
      </c>
      <c r="AV245" s="9" t="s">
        <v>80</v>
      </c>
      <c r="AW245" s="9" t="s">
        <v>30</v>
      </c>
      <c r="AX245" s="9" t="s">
        <v>72</v>
      </c>
      <c r="AY245" s="159" t="s">
        <v>187</v>
      </c>
    </row>
    <row r="246" spans="2:65" s="9" customFormat="1" ht="16.5" customHeight="1">
      <c r="B246" s="153"/>
      <c r="C246" s="154"/>
      <c r="D246" s="154"/>
      <c r="E246" s="155" t="s">
        <v>19</v>
      </c>
      <c r="F246" s="215" t="s">
        <v>1266</v>
      </c>
      <c r="G246" s="216"/>
      <c r="H246" s="216"/>
      <c r="I246" s="216"/>
      <c r="J246" s="154"/>
      <c r="K246" s="155" t="s">
        <v>19</v>
      </c>
      <c r="L246" s="154"/>
      <c r="M246" s="154"/>
      <c r="N246" s="154"/>
      <c r="O246" s="154"/>
      <c r="P246" s="154"/>
      <c r="Q246" s="154"/>
      <c r="R246" s="156"/>
      <c r="T246" s="157"/>
      <c r="U246" s="154"/>
      <c r="V246" s="154"/>
      <c r="W246" s="154"/>
      <c r="X246" s="154"/>
      <c r="Y246" s="154"/>
      <c r="Z246" s="154"/>
      <c r="AA246" s="158"/>
      <c r="AT246" s="159" t="s">
        <v>194</v>
      </c>
      <c r="AU246" s="159" t="s">
        <v>80</v>
      </c>
      <c r="AV246" s="9" t="s">
        <v>80</v>
      </c>
      <c r="AW246" s="9" t="s">
        <v>30</v>
      </c>
      <c r="AX246" s="9" t="s">
        <v>72</v>
      </c>
      <c r="AY246" s="159" t="s">
        <v>187</v>
      </c>
    </row>
    <row r="247" spans="2:65" s="9" customFormat="1" ht="16.5" customHeight="1">
      <c r="B247" s="153"/>
      <c r="C247" s="154"/>
      <c r="D247" s="154"/>
      <c r="E247" s="155" t="s">
        <v>19</v>
      </c>
      <c r="F247" s="215" t="s">
        <v>1267</v>
      </c>
      <c r="G247" s="216"/>
      <c r="H247" s="216"/>
      <c r="I247" s="216"/>
      <c r="J247" s="154"/>
      <c r="K247" s="155" t="s">
        <v>19</v>
      </c>
      <c r="L247" s="154"/>
      <c r="M247" s="154"/>
      <c r="N247" s="154"/>
      <c r="O247" s="154"/>
      <c r="P247" s="154"/>
      <c r="Q247" s="154"/>
      <c r="R247" s="156"/>
      <c r="T247" s="157"/>
      <c r="U247" s="154"/>
      <c r="V247" s="154"/>
      <c r="W247" s="154"/>
      <c r="X247" s="154"/>
      <c r="Y247" s="154"/>
      <c r="Z247" s="154"/>
      <c r="AA247" s="158"/>
      <c r="AT247" s="159" t="s">
        <v>194</v>
      </c>
      <c r="AU247" s="159" t="s">
        <v>80</v>
      </c>
      <c r="AV247" s="9" t="s">
        <v>80</v>
      </c>
      <c r="AW247" s="9" t="s">
        <v>30</v>
      </c>
      <c r="AX247" s="9" t="s">
        <v>72</v>
      </c>
      <c r="AY247" s="159" t="s">
        <v>187</v>
      </c>
    </row>
    <row r="248" spans="2:65" s="10" customFormat="1" ht="16.5" customHeight="1">
      <c r="B248" s="160"/>
      <c r="C248" s="161"/>
      <c r="D248" s="161"/>
      <c r="E248" s="162" t="s">
        <v>259</v>
      </c>
      <c r="F248" s="213" t="s">
        <v>1141</v>
      </c>
      <c r="G248" s="214"/>
      <c r="H248" s="214"/>
      <c r="I248" s="214"/>
      <c r="J248" s="161"/>
      <c r="K248" s="163">
        <v>137</v>
      </c>
      <c r="L248" s="161"/>
      <c r="M248" s="161"/>
      <c r="N248" s="161"/>
      <c r="O248" s="161"/>
      <c r="P248" s="161"/>
      <c r="Q248" s="161"/>
      <c r="R248" s="164"/>
      <c r="T248" s="165"/>
      <c r="U248" s="161"/>
      <c r="V248" s="161"/>
      <c r="W248" s="161"/>
      <c r="X248" s="161"/>
      <c r="Y248" s="161"/>
      <c r="Z248" s="161"/>
      <c r="AA248" s="166"/>
      <c r="AT248" s="167" t="s">
        <v>194</v>
      </c>
      <c r="AU248" s="167" t="s">
        <v>80</v>
      </c>
      <c r="AV248" s="10" t="s">
        <v>114</v>
      </c>
      <c r="AW248" s="10" t="s">
        <v>30</v>
      </c>
      <c r="AX248" s="10" t="s">
        <v>72</v>
      </c>
      <c r="AY248" s="167" t="s">
        <v>187</v>
      </c>
    </row>
    <row r="249" spans="2:65" s="10" customFormat="1" ht="16.5" customHeight="1">
      <c r="B249" s="160"/>
      <c r="C249" s="161"/>
      <c r="D249" s="161"/>
      <c r="E249" s="162" t="s">
        <v>261</v>
      </c>
      <c r="F249" s="213" t="s">
        <v>262</v>
      </c>
      <c r="G249" s="214"/>
      <c r="H249" s="214"/>
      <c r="I249" s="214"/>
      <c r="J249" s="161"/>
      <c r="K249" s="163">
        <v>137</v>
      </c>
      <c r="L249" s="161"/>
      <c r="M249" s="161"/>
      <c r="N249" s="161"/>
      <c r="O249" s="161"/>
      <c r="P249" s="161"/>
      <c r="Q249" s="161"/>
      <c r="R249" s="164"/>
      <c r="T249" s="165"/>
      <c r="U249" s="161"/>
      <c r="V249" s="161"/>
      <c r="W249" s="161"/>
      <c r="X249" s="161"/>
      <c r="Y249" s="161"/>
      <c r="Z249" s="161"/>
      <c r="AA249" s="166"/>
      <c r="AT249" s="167" t="s">
        <v>194</v>
      </c>
      <c r="AU249" s="167" t="s">
        <v>80</v>
      </c>
      <c r="AV249" s="10" t="s">
        <v>114</v>
      </c>
      <c r="AW249" s="10" t="s">
        <v>30</v>
      </c>
      <c r="AX249" s="10" t="s">
        <v>80</v>
      </c>
      <c r="AY249" s="167" t="s">
        <v>187</v>
      </c>
    </row>
    <row r="250" spans="2:65" s="1" customFormat="1" ht="25.5" customHeight="1">
      <c r="B250" s="32"/>
      <c r="C250" s="145" t="s">
        <v>435</v>
      </c>
      <c r="D250" s="145" t="s">
        <v>188</v>
      </c>
      <c r="E250" s="146" t="s">
        <v>1268</v>
      </c>
      <c r="F250" s="217" t="s">
        <v>1269</v>
      </c>
      <c r="G250" s="217"/>
      <c r="H250" s="217"/>
      <c r="I250" s="217"/>
      <c r="J250" s="147" t="s">
        <v>255</v>
      </c>
      <c r="K250" s="148">
        <v>137</v>
      </c>
      <c r="L250" s="218">
        <v>0</v>
      </c>
      <c r="M250" s="218"/>
      <c r="N250" s="218">
        <f>ROUND(L250*K250,2)</f>
        <v>0</v>
      </c>
      <c r="O250" s="218"/>
      <c r="P250" s="218"/>
      <c r="Q250" s="218"/>
      <c r="R250" s="34"/>
      <c r="T250" s="149" t="s">
        <v>19</v>
      </c>
      <c r="U250" s="41" t="s">
        <v>37</v>
      </c>
      <c r="V250" s="150">
        <v>0</v>
      </c>
      <c r="W250" s="150">
        <f>V250*K250</f>
        <v>0</v>
      </c>
      <c r="X250" s="150">
        <v>0</v>
      </c>
      <c r="Y250" s="150">
        <f>X250*K250</f>
        <v>0</v>
      </c>
      <c r="Z250" s="150">
        <v>0</v>
      </c>
      <c r="AA250" s="151">
        <f>Z250*K250</f>
        <v>0</v>
      </c>
      <c r="AR250" s="19" t="s">
        <v>186</v>
      </c>
      <c r="AT250" s="19" t="s">
        <v>188</v>
      </c>
      <c r="AU250" s="19" t="s">
        <v>80</v>
      </c>
      <c r="AY250" s="19" t="s">
        <v>187</v>
      </c>
      <c r="BE250" s="152">
        <f>IF(U250="základní",N250,0)</f>
        <v>0</v>
      </c>
      <c r="BF250" s="152">
        <f>IF(U250="snížená",N250,0)</f>
        <v>0</v>
      </c>
      <c r="BG250" s="152">
        <f>IF(U250="zákl. přenesená",N250,0)</f>
        <v>0</v>
      </c>
      <c r="BH250" s="152">
        <f>IF(U250="sníž. přenesená",N250,0)</f>
        <v>0</v>
      </c>
      <c r="BI250" s="152">
        <f>IF(U250="nulová",N250,0)</f>
        <v>0</v>
      </c>
      <c r="BJ250" s="19" t="s">
        <v>80</v>
      </c>
      <c r="BK250" s="152">
        <f>ROUND(L250*K250,2)</f>
        <v>0</v>
      </c>
      <c r="BL250" s="19" t="s">
        <v>186</v>
      </c>
      <c r="BM250" s="19" t="s">
        <v>1270</v>
      </c>
    </row>
    <row r="251" spans="2:65" s="9" customFormat="1" ht="16.5" customHeight="1">
      <c r="B251" s="153"/>
      <c r="C251" s="154"/>
      <c r="D251" s="154"/>
      <c r="E251" s="155" t="s">
        <v>19</v>
      </c>
      <c r="F251" s="219" t="s">
        <v>1259</v>
      </c>
      <c r="G251" s="220"/>
      <c r="H251" s="220"/>
      <c r="I251" s="220"/>
      <c r="J251" s="154"/>
      <c r="K251" s="155" t="s">
        <v>19</v>
      </c>
      <c r="L251" s="154"/>
      <c r="M251" s="154"/>
      <c r="N251" s="154"/>
      <c r="O251" s="154"/>
      <c r="P251" s="154"/>
      <c r="Q251" s="154"/>
      <c r="R251" s="156"/>
      <c r="T251" s="157"/>
      <c r="U251" s="154"/>
      <c r="V251" s="154"/>
      <c r="W251" s="154"/>
      <c r="X251" s="154"/>
      <c r="Y251" s="154"/>
      <c r="Z251" s="154"/>
      <c r="AA251" s="158"/>
      <c r="AT251" s="159" t="s">
        <v>194</v>
      </c>
      <c r="AU251" s="159" t="s">
        <v>80</v>
      </c>
      <c r="AV251" s="9" t="s">
        <v>80</v>
      </c>
      <c r="AW251" s="9" t="s">
        <v>30</v>
      </c>
      <c r="AX251" s="9" t="s">
        <v>72</v>
      </c>
      <c r="AY251" s="159" t="s">
        <v>187</v>
      </c>
    </row>
    <row r="252" spans="2:65" s="9" customFormat="1" ht="16.5" customHeight="1">
      <c r="B252" s="153"/>
      <c r="C252" s="154"/>
      <c r="D252" s="154"/>
      <c r="E252" s="155" t="s">
        <v>19</v>
      </c>
      <c r="F252" s="215" t="s">
        <v>1271</v>
      </c>
      <c r="G252" s="216"/>
      <c r="H252" s="216"/>
      <c r="I252" s="216"/>
      <c r="J252" s="154"/>
      <c r="K252" s="155" t="s">
        <v>19</v>
      </c>
      <c r="L252" s="154"/>
      <c r="M252" s="154"/>
      <c r="N252" s="154"/>
      <c r="O252" s="154"/>
      <c r="P252" s="154"/>
      <c r="Q252" s="154"/>
      <c r="R252" s="156"/>
      <c r="T252" s="157"/>
      <c r="U252" s="154"/>
      <c r="V252" s="154"/>
      <c r="W252" s="154"/>
      <c r="X252" s="154"/>
      <c r="Y252" s="154"/>
      <c r="Z252" s="154"/>
      <c r="AA252" s="158"/>
      <c r="AT252" s="159" t="s">
        <v>194</v>
      </c>
      <c r="AU252" s="159" t="s">
        <v>80</v>
      </c>
      <c r="AV252" s="9" t="s">
        <v>80</v>
      </c>
      <c r="AW252" s="9" t="s">
        <v>30</v>
      </c>
      <c r="AX252" s="9" t="s">
        <v>72</v>
      </c>
      <c r="AY252" s="159" t="s">
        <v>187</v>
      </c>
    </row>
    <row r="253" spans="2:65" s="9" customFormat="1" ht="16.5" customHeight="1">
      <c r="B253" s="153"/>
      <c r="C253" s="154"/>
      <c r="D253" s="154"/>
      <c r="E253" s="155" t="s">
        <v>19</v>
      </c>
      <c r="F253" s="215" t="s">
        <v>1272</v>
      </c>
      <c r="G253" s="216"/>
      <c r="H253" s="216"/>
      <c r="I253" s="216"/>
      <c r="J253" s="154"/>
      <c r="K253" s="155" t="s">
        <v>19</v>
      </c>
      <c r="L253" s="154"/>
      <c r="M253" s="154"/>
      <c r="N253" s="154"/>
      <c r="O253" s="154"/>
      <c r="P253" s="154"/>
      <c r="Q253" s="154"/>
      <c r="R253" s="156"/>
      <c r="T253" s="157"/>
      <c r="U253" s="154"/>
      <c r="V253" s="154"/>
      <c r="W253" s="154"/>
      <c r="X253" s="154"/>
      <c r="Y253" s="154"/>
      <c r="Z253" s="154"/>
      <c r="AA253" s="158"/>
      <c r="AT253" s="159" t="s">
        <v>194</v>
      </c>
      <c r="AU253" s="159" t="s">
        <v>80</v>
      </c>
      <c r="AV253" s="9" t="s">
        <v>80</v>
      </c>
      <c r="AW253" s="9" t="s">
        <v>30</v>
      </c>
      <c r="AX253" s="9" t="s">
        <v>72</v>
      </c>
      <c r="AY253" s="159" t="s">
        <v>187</v>
      </c>
    </row>
    <row r="254" spans="2:65" s="10" customFormat="1" ht="16.5" customHeight="1">
      <c r="B254" s="160"/>
      <c r="C254" s="161"/>
      <c r="D254" s="161"/>
      <c r="E254" s="162" t="s">
        <v>432</v>
      </c>
      <c r="F254" s="213" t="s">
        <v>1141</v>
      </c>
      <c r="G254" s="214"/>
      <c r="H254" s="214"/>
      <c r="I254" s="214"/>
      <c r="J254" s="161"/>
      <c r="K254" s="163">
        <v>137</v>
      </c>
      <c r="L254" s="161"/>
      <c r="M254" s="161"/>
      <c r="N254" s="161"/>
      <c r="O254" s="161"/>
      <c r="P254" s="161"/>
      <c r="Q254" s="161"/>
      <c r="R254" s="164"/>
      <c r="T254" s="165"/>
      <c r="U254" s="161"/>
      <c r="V254" s="161"/>
      <c r="W254" s="161"/>
      <c r="X254" s="161"/>
      <c r="Y254" s="161"/>
      <c r="Z254" s="161"/>
      <c r="AA254" s="166"/>
      <c r="AT254" s="167" t="s">
        <v>194</v>
      </c>
      <c r="AU254" s="167" t="s">
        <v>80</v>
      </c>
      <c r="AV254" s="10" t="s">
        <v>114</v>
      </c>
      <c r="AW254" s="10" t="s">
        <v>30</v>
      </c>
      <c r="AX254" s="10" t="s">
        <v>72</v>
      </c>
      <c r="AY254" s="167" t="s">
        <v>187</v>
      </c>
    </row>
    <row r="255" spans="2:65" s="10" customFormat="1" ht="16.5" customHeight="1">
      <c r="B255" s="160"/>
      <c r="C255" s="161"/>
      <c r="D255" s="161"/>
      <c r="E255" s="162" t="s">
        <v>129</v>
      </c>
      <c r="F255" s="213" t="s">
        <v>1043</v>
      </c>
      <c r="G255" s="214"/>
      <c r="H255" s="214"/>
      <c r="I255" s="214"/>
      <c r="J255" s="161"/>
      <c r="K255" s="163">
        <v>137</v>
      </c>
      <c r="L255" s="161"/>
      <c r="M255" s="161"/>
      <c r="N255" s="161"/>
      <c r="O255" s="161"/>
      <c r="P255" s="161"/>
      <c r="Q255" s="161"/>
      <c r="R255" s="164"/>
      <c r="T255" s="165"/>
      <c r="U255" s="161"/>
      <c r="V255" s="161"/>
      <c r="W255" s="161"/>
      <c r="X255" s="161"/>
      <c r="Y255" s="161"/>
      <c r="Z255" s="161"/>
      <c r="AA255" s="166"/>
      <c r="AT255" s="167" t="s">
        <v>194</v>
      </c>
      <c r="AU255" s="167" t="s">
        <v>80</v>
      </c>
      <c r="AV255" s="10" t="s">
        <v>114</v>
      </c>
      <c r="AW255" s="10" t="s">
        <v>30</v>
      </c>
      <c r="AX255" s="10" t="s">
        <v>80</v>
      </c>
      <c r="AY255" s="167" t="s">
        <v>187</v>
      </c>
    </row>
    <row r="256" spans="2:65" s="1" customFormat="1" ht="16.5" customHeight="1">
      <c r="B256" s="32"/>
      <c r="C256" s="145" t="s">
        <v>10</v>
      </c>
      <c r="D256" s="145" t="s">
        <v>188</v>
      </c>
      <c r="E256" s="146" t="s">
        <v>1273</v>
      </c>
      <c r="F256" s="217" t="s">
        <v>1274</v>
      </c>
      <c r="G256" s="217"/>
      <c r="H256" s="217"/>
      <c r="I256" s="217"/>
      <c r="J256" s="147" t="s">
        <v>255</v>
      </c>
      <c r="K256" s="148">
        <v>203</v>
      </c>
      <c r="L256" s="218">
        <v>0</v>
      </c>
      <c r="M256" s="218"/>
      <c r="N256" s="218">
        <f>ROUND(L256*K256,2)</f>
        <v>0</v>
      </c>
      <c r="O256" s="218"/>
      <c r="P256" s="218"/>
      <c r="Q256" s="218"/>
      <c r="R256" s="34"/>
      <c r="T256" s="149" t="s">
        <v>19</v>
      </c>
      <c r="U256" s="41" t="s">
        <v>37</v>
      </c>
      <c r="V256" s="150">
        <v>0</v>
      </c>
      <c r="W256" s="150">
        <f>V256*K256</f>
        <v>0</v>
      </c>
      <c r="X256" s="150">
        <v>0</v>
      </c>
      <c r="Y256" s="150">
        <f>X256*K256</f>
        <v>0</v>
      </c>
      <c r="Z256" s="150">
        <v>0</v>
      </c>
      <c r="AA256" s="151">
        <f>Z256*K256</f>
        <v>0</v>
      </c>
      <c r="AR256" s="19" t="s">
        <v>186</v>
      </c>
      <c r="AT256" s="19" t="s">
        <v>188</v>
      </c>
      <c r="AU256" s="19" t="s">
        <v>80</v>
      </c>
      <c r="AY256" s="19" t="s">
        <v>187</v>
      </c>
      <c r="BE256" s="152">
        <f>IF(U256="základní",N256,0)</f>
        <v>0</v>
      </c>
      <c r="BF256" s="152">
        <f>IF(U256="snížená",N256,0)</f>
        <v>0</v>
      </c>
      <c r="BG256" s="152">
        <f>IF(U256="zákl. přenesená",N256,0)</f>
        <v>0</v>
      </c>
      <c r="BH256" s="152">
        <f>IF(U256="sníž. přenesená",N256,0)</f>
        <v>0</v>
      </c>
      <c r="BI256" s="152">
        <f>IF(U256="nulová",N256,0)</f>
        <v>0</v>
      </c>
      <c r="BJ256" s="19" t="s">
        <v>80</v>
      </c>
      <c r="BK256" s="152">
        <f>ROUND(L256*K256,2)</f>
        <v>0</v>
      </c>
      <c r="BL256" s="19" t="s">
        <v>186</v>
      </c>
      <c r="BM256" s="19" t="s">
        <v>1275</v>
      </c>
    </row>
    <row r="257" spans="2:65" s="9" customFormat="1" ht="16.5" customHeight="1">
      <c r="B257" s="153"/>
      <c r="C257" s="154"/>
      <c r="D257" s="154"/>
      <c r="E257" s="155" t="s">
        <v>19</v>
      </c>
      <c r="F257" s="219" t="s">
        <v>1276</v>
      </c>
      <c r="G257" s="220"/>
      <c r="H257" s="220"/>
      <c r="I257" s="220"/>
      <c r="J257" s="154"/>
      <c r="K257" s="155" t="s">
        <v>19</v>
      </c>
      <c r="L257" s="154"/>
      <c r="M257" s="154"/>
      <c r="N257" s="154"/>
      <c r="O257" s="154"/>
      <c r="P257" s="154"/>
      <c r="Q257" s="154"/>
      <c r="R257" s="156"/>
      <c r="T257" s="157"/>
      <c r="U257" s="154"/>
      <c r="V257" s="154"/>
      <c r="W257" s="154"/>
      <c r="X257" s="154"/>
      <c r="Y257" s="154"/>
      <c r="Z257" s="154"/>
      <c r="AA257" s="158"/>
      <c r="AT257" s="159" t="s">
        <v>194</v>
      </c>
      <c r="AU257" s="159" t="s">
        <v>80</v>
      </c>
      <c r="AV257" s="9" t="s">
        <v>80</v>
      </c>
      <c r="AW257" s="9" t="s">
        <v>30</v>
      </c>
      <c r="AX257" s="9" t="s">
        <v>72</v>
      </c>
      <c r="AY257" s="159" t="s">
        <v>187</v>
      </c>
    </row>
    <row r="258" spans="2:65" s="9" customFormat="1" ht="16.5" customHeight="1">
      <c r="B258" s="153"/>
      <c r="C258" s="154"/>
      <c r="D258" s="154"/>
      <c r="E258" s="155" t="s">
        <v>19</v>
      </c>
      <c r="F258" s="215" t="s">
        <v>1277</v>
      </c>
      <c r="G258" s="216"/>
      <c r="H258" s="216"/>
      <c r="I258" s="216"/>
      <c r="J258" s="154"/>
      <c r="K258" s="155" t="s">
        <v>19</v>
      </c>
      <c r="L258" s="154"/>
      <c r="M258" s="154"/>
      <c r="N258" s="154"/>
      <c r="O258" s="154"/>
      <c r="P258" s="154"/>
      <c r="Q258" s="154"/>
      <c r="R258" s="156"/>
      <c r="T258" s="157"/>
      <c r="U258" s="154"/>
      <c r="V258" s="154"/>
      <c r="W258" s="154"/>
      <c r="X258" s="154"/>
      <c r="Y258" s="154"/>
      <c r="Z258" s="154"/>
      <c r="AA258" s="158"/>
      <c r="AT258" s="159" t="s">
        <v>194</v>
      </c>
      <c r="AU258" s="159" t="s">
        <v>80</v>
      </c>
      <c r="AV258" s="9" t="s">
        <v>80</v>
      </c>
      <c r="AW258" s="9" t="s">
        <v>30</v>
      </c>
      <c r="AX258" s="9" t="s">
        <v>72</v>
      </c>
      <c r="AY258" s="159" t="s">
        <v>187</v>
      </c>
    </row>
    <row r="259" spans="2:65" s="10" customFormat="1" ht="16.5" customHeight="1">
      <c r="B259" s="160"/>
      <c r="C259" s="161"/>
      <c r="D259" s="161"/>
      <c r="E259" s="162" t="s">
        <v>388</v>
      </c>
      <c r="F259" s="213" t="s">
        <v>1262</v>
      </c>
      <c r="G259" s="214"/>
      <c r="H259" s="214"/>
      <c r="I259" s="214"/>
      <c r="J259" s="161"/>
      <c r="K259" s="163">
        <v>53</v>
      </c>
      <c r="L259" s="161"/>
      <c r="M259" s="161"/>
      <c r="N259" s="161"/>
      <c r="O259" s="161"/>
      <c r="P259" s="161"/>
      <c r="Q259" s="161"/>
      <c r="R259" s="164"/>
      <c r="T259" s="165"/>
      <c r="U259" s="161"/>
      <c r="V259" s="161"/>
      <c r="W259" s="161"/>
      <c r="X259" s="161"/>
      <c r="Y259" s="161"/>
      <c r="Z259" s="161"/>
      <c r="AA259" s="166"/>
      <c r="AT259" s="167" t="s">
        <v>194</v>
      </c>
      <c r="AU259" s="167" t="s">
        <v>80</v>
      </c>
      <c r="AV259" s="10" t="s">
        <v>114</v>
      </c>
      <c r="AW259" s="10" t="s">
        <v>30</v>
      </c>
      <c r="AX259" s="10" t="s">
        <v>72</v>
      </c>
      <c r="AY259" s="167" t="s">
        <v>187</v>
      </c>
    </row>
    <row r="260" spans="2:65" s="10" customFormat="1" ht="16.5" customHeight="1">
      <c r="B260" s="160"/>
      <c r="C260" s="161"/>
      <c r="D260" s="161"/>
      <c r="E260" s="162" t="s">
        <v>127</v>
      </c>
      <c r="F260" s="213" t="s">
        <v>1141</v>
      </c>
      <c r="G260" s="214"/>
      <c r="H260" s="214"/>
      <c r="I260" s="214"/>
      <c r="J260" s="161"/>
      <c r="K260" s="163">
        <v>137</v>
      </c>
      <c r="L260" s="161"/>
      <c r="M260" s="161"/>
      <c r="N260" s="161"/>
      <c r="O260" s="161"/>
      <c r="P260" s="161"/>
      <c r="Q260" s="161"/>
      <c r="R260" s="164"/>
      <c r="T260" s="165"/>
      <c r="U260" s="161"/>
      <c r="V260" s="161"/>
      <c r="W260" s="161"/>
      <c r="X260" s="161"/>
      <c r="Y260" s="161"/>
      <c r="Z260" s="161"/>
      <c r="AA260" s="166"/>
      <c r="AT260" s="167" t="s">
        <v>194</v>
      </c>
      <c r="AU260" s="167" t="s">
        <v>80</v>
      </c>
      <c r="AV260" s="10" t="s">
        <v>114</v>
      </c>
      <c r="AW260" s="10" t="s">
        <v>30</v>
      </c>
      <c r="AX260" s="10" t="s">
        <v>72</v>
      </c>
      <c r="AY260" s="167" t="s">
        <v>187</v>
      </c>
    </row>
    <row r="261" spans="2:65" s="10" customFormat="1" ht="16.5" customHeight="1">
      <c r="B261" s="160"/>
      <c r="C261" s="161"/>
      <c r="D261" s="161"/>
      <c r="E261" s="162" t="s">
        <v>390</v>
      </c>
      <c r="F261" s="213" t="s">
        <v>323</v>
      </c>
      <c r="G261" s="214"/>
      <c r="H261" s="214"/>
      <c r="I261" s="214"/>
      <c r="J261" s="161"/>
      <c r="K261" s="163">
        <v>13</v>
      </c>
      <c r="L261" s="161"/>
      <c r="M261" s="161"/>
      <c r="N261" s="161"/>
      <c r="O261" s="161"/>
      <c r="P261" s="161"/>
      <c r="Q261" s="161"/>
      <c r="R261" s="164"/>
      <c r="T261" s="165"/>
      <c r="U261" s="161"/>
      <c r="V261" s="161"/>
      <c r="W261" s="161"/>
      <c r="X261" s="161"/>
      <c r="Y261" s="161"/>
      <c r="Z261" s="161"/>
      <c r="AA261" s="166"/>
      <c r="AT261" s="167" t="s">
        <v>194</v>
      </c>
      <c r="AU261" s="167" t="s">
        <v>80</v>
      </c>
      <c r="AV261" s="10" t="s">
        <v>114</v>
      </c>
      <c r="AW261" s="10" t="s">
        <v>30</v>
      </c>
      <c r="AX261" s="10" t="s">
        <v>72</v>
      </c>
      <c r="AY261" s="167" t="s">
        <v>187</v>
      </c>
    </row>
    <row r="262" spans="2:65" s="10" customFormat="1" ht="16.5" customHeight="1">
      <c r="B262" s="160"/>
      <c r="C262" s="161"/>
      <c r="D262" s="161"/>
      <c r="E262" s="162" t="s">
        <v>1278</v>
      </c>
      <c r="F262" s="213" t="s">
        <v>1279</v>
      </c>
      <c r="G262" s="214"/>
      <c r="H262" s="214"/>
      <c r="I262" s="214"/>
      <c r="J262" s="161"/>
      <c r="K262" s="163">
        <v>203</v>
      </c>
      <c r="L262" s="161"/>
      <c r="M262" s="161"/>
      <c r="N262" s="161"/>
      <c r="O262" s="161"/>
      <c r="P262" s="161"/>
      <c r="Q262" s="161"/>
      <c r="R262" s="164"/>
      <c r="T262" s="165"/>
      <c r="U262" s="161"/>
      <c r="V262" s="161"/>
      <c r="W262" s="161"/>
      <c r="X262" s="161"/>
      <c r="Y262" s="161"/>
      <c r="Z262" s="161"/>
      <c r="AA262" s="166"/>
      <c r="AT262" s="167" t="s">
        <v>194</v>
      </c>
      <c r="AU262" s="167" t="s">
        <v>80</v>
      </c>
      <c r="AV262" s="10" t="s">
        <v>114</v>
      </c>
      <c r="AW262" s="10" t="s">
        <v>30</v>
      </c>
      <c r="AX262" s="10" t="s">
        <v>80</v>
      </c>
      <c r="AY262" s="167" t="s">
        <v>187</v>
      </c>
    </row>
    <row r="263" spans="2:65" s="1" customFormat="1" ht="25.5" customHeight="1">
      <c r="B263" s="32"/>
      <c r="C263" s="145" t="s">
        <v>457</v>
      </c>
      <c r="D263" s="145" t="s">
        <v>188</v>
      </c>
      <c r="E263" s="146" t="s">
        <v>1280</v>
      </c>
      <c r="F263" s="217" t="s">
        <v>1281</v>
      </c>
      <c r="G263" s="217"/>
      <c r="H263" s="217"/>
      <c r="I263" s="217"/>
      <c r="J263" s="147" t="s">
        <v>201</v>
      </c>
      <c r="K263" s="148">
        <v>7.2</v>
      </c>
      <c r="L263" s="218">
        <v>0</v>
      </c>
      <c r="M263" s="218"/>
      <c r="N263" s="218">
        <f>ROUND(L263*K263,2)</f>
        <v>0</v>
      </c>
      <c r="O263" s="218"/>
      <c r="P263" s="218"/>
      <c r="Q263" s="218"/>
      <c r="R263" s="34"/>
      <c r="T263" s="149" t="s">
        <v>19</v>
      </c>
      <c r="U263" s="41" t="s">
        <v>37</v>
      </c>
      <c r="V263" s="150">
        <v>0</v>
      </c>
      <c r="W263" s="150">
        <f>V263*K263</f>
        <v>0</v>
      </c>
      <c r="X263" s="150">
        <v>0</v>
      </c>
      <c r="Y263" s="150">
        <f>X263*K263</f>
        <v>0</v>
      </c>
      <c r="Z263" s="150">
        <v>0</v>
      </c>
      <c r="AA263" s="151">
        <f>Z263*K263</f>
        <v>0</v>
      </c>
      <c r="AR263" s="19" t="s">
        <v>186</v>
      </c>
      <c r="AT263" s="19" t="s">
        <v>188</v>
      </c>
      <c r="AU263" s="19" t="s">
        <v>80</v>
      </c>
      <c r="AY263" s="19" t="s">
        <v>187</v>
      </c>
      <c r="BE263" s="152">
        <f>IF(U263="základní",N263,0)</f>
        <v>0</v>
      </c>
      <c r="BF263" s="152">
        <f>IF(U263="snížená",N263,0)</f>
        <v>0</v>
      </c>
      <c r="BG263" s="152">
        <f>IF(U263="zákl. přenesená",N263,0)</f>
        <v>0</v>
      </c>
      <c r="BH263" s="152">
        <f>IF(U263="sníž. přenesená",N263,0)</f>
        <v>0</v>
      </c>
      <c r="BI263" s="152">
        <f>IF(U263="nulová",N263,0)</f>
        <v>0</v>
      </c>
      <c r="BJ263" s="19" t="s">
        <v>80</v>
      </c>
      <c r="BK263" s="152">
        <f>ROUND(L263*K263,2)</f>
        <v>0</v>
      </c>
      <c r="BL263" s="19" t="s">
        <v>186</v>
      </c>
      <c r="BM263" s="19" t="s">
        <v>1282</v>
      </c>
    </row>
    <row r="264" spans="2:65" s="9" customFormat="1" ht="16.5" customHeight="1">
      <c r="B264" s="153"/>
      <c r="C264" s="154"/>
      <c r="D264" s="154"/>
      <c r="E264" s="155" t="s">
        <v>19</v>
      </c>
      <c r="F264" s="219" t="s">
        <v>1283</v>
      </c>
      <c r="G264" s="220"/>
      <c r="H264" s="220"/>
      <c r="I264" s="220"/>
      <c r="J264" s="154"/>
      <c r="K264" s="155" t="s">
        <v>19</v>
      </c>
      <c r="L264" s="154"/>
      <c r="M264" s="154"/>
      <c r="N264" s="154"/>
      <c r="O264" s="154"/>
      <c r="P264" s="154"/>
      <c r="Q264" s="154"/>
      <c r="R264" s="156"/>
      <c r="T264" s="157"/>
      <c r="U264" s="154"/>
      <c r="V264" s="154"/>
      <c r="W264" s="154"/>
      <c r="X264" s="154"/>
      <c r="Y264" s="154"/>
      <c r="Z264" s="154"/>
      <c r="AA264" s="158"/>
      <c r="AT264" s="159" t="s">
        <v>194</v>
      </c>
      <c r="AU264" s="159" t="s">
        <v>80</v>
      </c>
      <c r="AV264" s="9" t="s">
        <v>80</v>
      </c>
      <c r="AW264" s="9" t="s">
        <v>30</v>
      </c>
      <c r="AX264" s="9" t="s">
        <v>72</v>
      </c>
      <c r="AY264" s="159" t="s">
        <v>187</v>
      </c>
    </row>
    <row r="265" spans="2:65" s="9" customFormat="1" ht="16.5" customHeight="1">
      <c r="B265" s="153"/>
      <c r="C265" s="154"/>
      <c r="D265" s="154"/>
      <c r="E265" s="155" t="s">
        <v>19</v>
      </c>
      <c r="F265" s="215" t="s">
        <v>1151</v>
      </c>
      <c r="G265" s="216"/>
      <c r="H265" s="216"/>
      <c r="I265" s="216"/>
      <c r="J265" s="154"/>
      <c r="K265" s="155" t="s">
        <v>19</v>
      </c>
      <c r="L265" s="154"/>
      <c r="M265" s="154"/>
      <c r="N265" s="154"/>
      <c r="O265" s="154"/>
      <c r="P265" s="154"/>
      <c r="Q265" s="154"/>
      <c r="R265" s="156"/>
      <c r="T265" s="157"/>
      <c r="U265" s="154"/>
      <c r="V265" s="154"/>
      <c r="W265" s="154"/>
      <c r="X265" s="154"/>
      <c r="Y265" s="154"/>
      <c r="Z265" s="154"/>
      <c r="AA265" s="158"/>
      <c r="AT265" s="159" t="s">
        <v>194</v>
      </c>
      <c r="AU265" s="159" t="s">
        <v>80</v>
      </c>
      <c r="AV265" s="9" t="s">
        <v>80</v>
      </c>
      <c r="AW265" s="9" t="s">
        <v>30</v>
      </c>
      <c r="AX265" s="9" t="s">
        <v>72</v>
      </c>
      <c r="AY265" s="159" t="s">
        <v>187</v>
      </c>
    </row>
    <row r="266" spans="2:65" s="9" customFormat="1" ht="16.5" customHeight="1">
      <c r="B266" s="153"/>
      <c r="C266" s="154"/>
      <c r="D266" s="154"/>
      <c r="E266" s="155" t="s">
        <v>19</v>
      </c>
      <c r="F266" s="215" t="s">
        <v>1284</v>
      </c>
      <c r="G266" s="216"/>
      <c r="H266" s="216"/>
      <c r="I266" s="216"/>
      <c r="J266" s="154"/>
      <c r="K266" s="155" t="s">
        <v>19</v>
      </c>
      <c r="L266" s="154"/>
      <c r="M266" s="154"/>
      <c r="N266" s="154"/>
      <c r="O266" s="154"/>
      <c r="P266" s="154"/>
      <c r="Q266" s="154"/>
      <c r="R266" s="156"/>
      <c r="T266" s="157"/>
      <c r="U266" s="154"/>
      <c r="V266" s="154"/>
      <c r="W266" s="154"/>
      <c r="X266" s="154"/>
      <c r="Y266" s="154"/>
      <c r="Z266" s="154"/>
      <c r="AA266" s="158"/>
      <c r="AT266" s="159" t="s">
        <v>194</v>
      </c>
      <c r="AU266" s="159" t="s">
        <v>80</v>
      </c>
      <c r="AV266" s="9" t="s">
        <v>80</v>
      </c>
      <c r="AW266" s="9" t="s">
        <v>30</v>
      </c>
      <c r="AX266" s="9" t="s">
        <v>72</v>
      </c>
      <c r="AY266" s="159" t="s">
        <v>187</v>
      </c>
    </row>
    <row r="267" spans="2:65" s="9" customFormat="1" ht="16.5" customHeight="1">
      <c r="B267" s="153"/>
      <c r="C267" s="154"/>
      <c r="D267" s="154"/>
      <c r="E267" s="155" t="s">
        <v>19</v>
      </c>
      <c r="F267" s="215" t="s">
        <v>1285</v>
      </c>
      <c r="G267" s="216"/>
      <c r="H267" s="216"/>
      <c r="I267" s="216"/>
      <c r="J267" s="154"/>
      <c r="K267" s="155" t="s">
        <v>19</v>
      </c>
      <c r="L267" s="154"/>
      <c r="M267" s="154"/>
      <c r="N267" s="154"/>
      <c r="O267" s="154"/>
      <c r="P267" s="154"/>
      <c r="Q267" s="154"/>
      <c r="R267" s="156"/>
      <c r="T267" s="157"/>
      <c r="U267" s="154"/>
      <c r="V267" s="154"/>
      <c r="W267" s="154"/>
      <c r="X267" s="154"/>
      <c r="Y267" s="154"/>
      <c r="Z267" s="154"/>
      <c r="AA267" s="158"/>
      <c r="AT267" s="159" t="s">
        <v>194</v>
      </c>
      <c r="AU267" s="159" t="s">
        <v>80</v>
      </c>
      <c r="AV267" s="9" t="s">
        <v>80</v>
      </c>
      <c r="AW267" s="9" t="s">
        <v>30</v>
      </c>
      <c r="AX267" s="9" t="s">
        <v>72</v>
      </c>
      <c r="AY267" s="159" t="s">
        <v>187</v>
      </c>
    </row>
    <row r="268" spans="2:65" s="10" customFormat="1" ht="16.5" customHeight="1">
      <c r="B268" s="160"/>
      <c r="C268" s="161"/>
      <c r="D268" s="161"/>
      <c r="E268" s="162" t="s">
        <v>355</v>
      </c>
      <c r="F268" s="213" t="s">
        <v>1286</v>
      </c>
      <c r="G268" s="214"/>
      <c r="H268" s="214"/>
      <c r="I268" s="214"/>
      <c r="J268" s="161"/>
      <c r="K268" s="163">
        <v>3.6</v>
      </c>
      <c r="L268" s="161"/>
      <c r="M268" s="161"/>
      <c r="N268" s="161"/>
      <c r="O268" s="161"/>
      <c r="P268" s="161"/>
      <c r="Q268" s="161"/>
      <c r="R268" s="164"/>
      <c r="T268" s="165"/>
      <c r="U268" s="161"/>
      <c r="V268" s="161"/>
      <c r="W268" s="161"/>
      <c r="X268" s="161"/>
      <c r="Y268" s="161"/>
      <c r="Z268" s="161"/>
      <c r="AA268" s="166"/>
      <c r="AT268" s="167" t="s">
        <v>194</v>
      </c>
      <c r="AU268" s="167" t="s">
        <v>80</v>
      </c>
      <c r="AV268" s="10" t="s">
        <v>114</v>
      </c>
      <c r="AW268" s="10" t="s">
        <v>30</v>
      </c>
      <c r="AX268" s="10" t="s">
        <v>72</v>
      </c>
      <c r="AY268" s="167" t="s">
        <v>187</v>
      </c>
    </row>
    <row r="269" spans="2:65" s="9" customFormat="1" ht="16.5" customHeight="1">
      <c r="B269" s="153"/>
      <c r="C269" s="154"/>
      <c r="D269" s="154"/>
      <c r="E269" s="155" t="s">
        <v>19</v>
      </c>
      <c r="F269" s="215" t="s">
        <v>1287</v>
      </c>
      <c r="G269" s="216"/>
      <c r="H269" s="216"/>
      <c r="I269" s="216"/>
      <c r="J269" s="154"/>
      <c r="K269" s="155" t="s">
        <v>19</v>
      </c>
      <c r="L269" s="154"/>
      <c r="M269" s="154"/>
      <c r="N269" s="154"/>
      <c r="O269" s="154"/>
      <c r="P269" s="154"/>
      <c r="Q269" s="154"/>
      <c r="R269" s="156"/>
      <c r="T269" s="157"/>
      <c r="U269" s="154"/>
      <c r="V269" s="154"/>
      <c r="W269" s="154"/>
      <c r="X269" s="154"/>
      <c r="Y269" s="154"/>
      <c r="Z269" s="154"/>
      <c r="AA269" s="158"/>
      <c r="AT269" s="159" t="s">
        <v>194</v>
      </c>
      <c r="AU269" s="159" t="s">
        <v>80</v>
      </c>
      <c r="AV269" s="9" t="s">
        <v>80</v>
      </c>
      <c r="AW269" s="9" t="s">
        <v>30</v>
      </c>
      <c r="AX269" s="9" t="s">
        <v>72</v>
      </c>
      <c r="AY269" s="159" t="s">
        <v>187</v>
      </c>
    </row>
    <row r="270" spans="2:65" s="10" customFormat="1" ht="16.5" customHeight="1">
      <c r="B270" s="160"/>
      <c r="C270" s="161"/>
      <c r="D270" s="161"/>
      <c r="E270" s="162" t="s">
        <v>356</v>
      </c>
      <c r="F270" s="213" t="s">
        <v>1286</v>
      </c>
      <c r="G270" s="214"/>
      <c r="H270" s="214"/>
      <c r="I270" s="214"/>
      <c r="J270" s="161"/>
      <c r="K270" s="163">
        <v>3.6</v>
      </c>
      <c r="L270" s="161"/>
      <c r="M270" s="161"/>
      <c r="N270" s="161"/>
      <c r="O270" s="161"/>
      <c r="P270" s="161"/>
      <c r="Q270" s="161"/>
      <c r="R270" s="164"/>
      <c r="T270" s="165"/>
      <c r="U270" s="161"/>
      <c r="V270" s="161"/>
      <c r="W270" s="161"/>
      <c r="X270" s="161"/>
      <c r="Y270" s="161"/>
      <c r="Z270" s="161"/>
      <c r="AA270" s="166"/>
      <c r="AT270" s="167" t="s">
        <v>194</v>
      </c>
      <c r="AU270" s="167" t="s">
        <v>80</v>
      </c>
      <c r="AV270" s="10" t="s">
        <v>114</v>
      </c>
      <c r="AW270" s="10" t="s">
        <v>30</v>
      </c>
      <c r="AX270" s="10" t="s">
        <v>72</v>
      </c>
      <c r="AY270" s="167" t="s">
        <v>187</v>
      </c>
    </row>
    <row r="271" spans="2:65" s="10" customFormat="1" ht="16.5" customHeight="1">
      <c r="B271" s="160"/>
      <c r="C271" s="161"/>
      <c r="D271" s="161"/>
      <c r="E271" s="162" t="s">
        <v>933</v>
      </c>
      <c r="F271" s="213" t="s">
        <v>1288</v>
      </c>
      <c r="G271" s="214"/>
      <c r="H271" s="214"/>
      <c r="I271" s="214"/>
      <c r="J271" s="161"/>
      <c r="K271" s="163">
        <v>7.2</v>
      </c>
      <c r="L271" s="161"/>
      <c r="M271" s="161"/>
      <c r="N271" s="161"/>
      <c r="O271" s="161"/>
      <c r="P271" s="161"/>
      <c r="Q271" s="161"/>
      <c r="R271" s="164"/>
      <c r="T271" s="165"/>
      <c r="U271" s="161"/>
      <c r="V271" s="161"/>
      <c r="W271" s="161"/>
      <c r="X271" s="161"/>
      <c r="Y271" s="161"/>
      <c r="Z271" s="161"/>
      <c r="AA271" s="166"/>
      <c r="AT271" s="167" t="s">
        <v>194</v>
      </c>
      <c r="AU271" s="167" t="s">
        <v>80</v>
      </c>
      <c r="AV271" s="10" t="s">
        <v>114</v>
      </c>
      <c r="AW271" s="10" t="s">
        <v>30</v>
      </c>
      <c r="AX271" s="10" t="s">
        <v>80</v>
      </c>
      <c r="AY271" s="167" t="s">
        <v>187</v>
      </c>
    </row>
    <row r="272" spans="2:65" s="1" customFormat="1" ht="25.5" customHeight="1">
      <c r="B272" s="32"/>
      <c r="C272" s="145" t="s">
        <v>333</v>
      </c>
      <c r="D272" s="145" t="s">
        <v>188</v>
      </c>
      <c r="E272" s="146" t="s">
        <v>1289</v>
      </c>
      <c r="F272" s="217" t="s">
        <v>1290</v>
      </c>
      <c r="G272" s="217"/>
      <c r="H272" s="217"/>
      <c r="I272" s="217"/>
      <c r="J272" s="147" t="s">
        <v>201</v>
      </c>
      <c r="K272" s="148">
        <v>7.78</v>
      </c>
      <c r="L272" s="218">
        <v>0</v>
      </c>
      <c r="M272" s="218"/>
      <c r="N272" s="218">
        <f>ROUND(L272*K272,2)</f>
        <v>0</v>
      </c>
      <c r="O272" s="218"/>
      <c r="P272" s="218"/>
      <c r="Q272" s="218"/>
      <c r="R272" s="34"/>
      <c r="T272" s="149" t="s">
        <v>19</v>
      </c>
      <c r="U272" s="41" t="s">
        <v>37</v>
      </c>
      <c r="V272" s="150">
        <v>0</v>
      </c>
      <c r="W272" s="150">
        <f>V272*K272</f>
        <v>0</v>
      </c>
      <c r="X272" s="150">
        <v>0</v>
      </c>
      <c r="Y272" s="150">
        <f>X272*K272</f>
        <v>0</v>
      </c>
      <c r="Z272" s="150">
        <v>0</v>
      </c>
      <c r="AA272" s="151">
        <f>Z272*K272</f>
        <v>0</v>
      </c>
      <c r="AR272" s="19" t="s">
        <v>186</v>
      </c>
      <c r="AT272" s="19" t="s">
        <v>188</v>
      </c>
      <c r="AU272" s="19" t="s">
        <v>80</v>
      </c>
      <c r="AY272" s="19" t="s">
        <v>187</v>
      </c>
      <c r="BE272" s="152">
        <f>IF(U272="základní",N272,0)</f>
        <v>0</v>
      </c>
      <c r="BF272" s="152">
        <f>IF(U272="snížená",N272,0)</f>
        <v>0</v>
      </c>
      <c r="BG272" s="152">
        <f>IF(U272="zákl. přenesená",N272,0)</f>
        <v>0</v>
      </c>
      <c r="BH272" s="152">
        <f>IF(U272="sníž. přenesená",N272,0)</f>
        <v>0</v>
      </c>
      <c r="BI272" s="152">
        <f>IF(U272="nulová",N272,0)</f>
        <v>0</v>
      </c>
      <c r="BJ272" s="19" t="s">
        <v>80</v>
      </c>
      <c r="BK272" s="152">
        <f>ROUND(L272*K272,2)</f>
        <v>0</v>
      </c>
      <c r="BL272" s="19" t="s">
        <v>186</v>
      </c>
      <c r="BM272" s="19" t="s">
        <v>1291</v>
      </c>
    </row>
    <row r="273" spans="2:65" s="9" customFormat="1" ht="16.5" customHeight="1">
      <c r="B273" s="153"/>
      <c r="C273" s="154"/>
      <c r="D273" s="154"/>
      <c r="E273" s="155" t="s">
        <v>19</v>
      </c>
      <c r="F273" s="219" t="s">
        <v>1292</v>
      </c>
      <c r="G273" s="220"/>
      <c r="H273" s="220"/>
      <c r="I273" s="220"/>
      <c r="J273" s="154"/>
      <c r="K273" s="155" t="s">
        <v>19</v>
      </c>
      <c r="L273" s="154"/>
      <c r="M273" s="154"/>
      <c r="N273" s="154"/>
      <c r="O273" s="154"/>
      <c r="P273" s="154"/>
      <c r="Q273" s="154"/>
      <c r="R273" s="156"/>
      <c r="T273" s="157"/>
      <c r="U273" s="154"/>
      <c r="V273" s="154"/>
      <c r="W273" s="154"/>
      <c r="X273" s="154"/>
      <c r="Y273" s="154"/>
      <c r="Z273" s="154"/>
      <c r="AA273" s="158"/>
      <c r="AT273" s="159" t="s">
        <v>194</v>
      </c>
      <c r="AU273" s="159" t="s">
        <v>80</v>
      </c>
      <c r="AV273" s="9" t="s">
        <v>80</v>
      </c>
      <c r="AW273" s="9" t="s">
        <v>30</v>
      </c>
      <c r="AX273" s="9" t="s">
        <v>72</v>
      </c>
      <c r="AY273" s="159" t="s">
        <v>187</v>
      </c>
    </row>
    <row r="274" spans="2:65" s="9" customFormat="1" ht="16.5" customHeight="1">
      <c r="B274" s="153"/>
      <c r="C274" s="154"/>
      <c r="D274" s="154"/>
      <c r="E274" s="155" t="s">
        <v>19</v>
      </c>
      <c r="F274" s="215" t="s">
        <v>1151</v>
      </c>
      <c r="G274" s="216"/>
      <c r="H274" s="216"/>
      <c r="I274" s="216"/>
      <c r="J274" s="154"/>
      <c r="K274" s="155" t="s">
        <v>19</v>
      </c>
      <c r="L274" s="154"/>
      <c r="M274" s="154"/>
      <c r="N274" s="154"/>
      <c r="O274" s="154"/>
      <c r="P274" s="154"/>
      <c r="Q274" s="154"/>
      <c r="R274" s="156"/>
      <c r="T274" s="157"/>
      <c r="U274" s="154"/>
      <c r="V274" s="154"/>
      <c r="W274" s="154"/>
      <c r="X274" s="154"/>
      <c r="Y274" s="154"/>
      <c r="Z274" s="154"/>
      <c r="AA274" s="158"/>
      <c r="AT274" s="159" t="s">
        <v>194</v>
      </c>
      <c r="AU274" s="159" t="s">
        <v>80</v>
      </c>
      <c r="AV274" s="9" t="s">
        <v>80</v>
      </c>
      <c r="AW274" s="9" t="s">
        <v>30</v>
      </c>
      <c r="AX274" s="9" t="s">
        <v>72</v>
      </c>
      <c r="AY274" s="159" t="s">
        <v>187</v>
      </c>
    </row>
    <row r="275" spans="2:65" s="9" customFormat="1" ht="16.5" customHeight="1">
      <c r="B275" s="153"/>
      <c r="C275" s="154"/>
      <c r="D275" s="154"/>
      <c r="E275" s="155" t="s">
        <v>19</v>
      </c>
      <c r="F275" s="215" t="s">
        <v>1284</v>
      </c>
      <c r="G275" s="216"/>
      <c r="H275" s="216"/>
      <c r="I275" s="216"/>
      <c r="J275" s="154"/>
      <c r="K275" s="155" t="s">
        <v>19</v>
      </c>
      <c r="L275" s="154"/>
      <c r="M275" s="154"/>
      <c r="N275" s="154"/>
      <c r="O275" s="154"/>
      <c r="P275" s="154"/>
      <c r="Q275" s="154"/>
      <c r="R275" s="156"/>
      <c r="T275" s="157"/>
      <c r="U275" s="154"/>
      <c r="V275" s="154"/>
      <c r="W275" s="154"/>
      <c r="X275" s="154"/>
      <c r="Y275" s="154"/>
      <c r="Z275" s="154"/>
      <c r="AA275" s="158"/>
      <c r="AT275" s="159" t="s">
        <v>194</v>
      </c>
      <c r="AU275" s="159" t="s">
        <v>80</v>
      </c>
      <c r="AV275" s="9" t="s">
        <v>80</v>
      </c>
      <c r="AW275" s="9" t="s">
        <v>30</v>
      </c>
      <c r="AX275" s="9" t="s">
        <v>72</v>
      </c>
      <c r="AY275" s="159" t="s">
        <v>187</v>
      </c>
    </row>
    <row r="276" spans="2:65" s="9" customFormat="1" ht="16.5" customHeight="1">
      <c r="B276" s="153"/>
      <c r="C276" s="154"/>
      <c r="D276" s="154"/>
      <c r="E276" s="155" t="s">
        <v>19</v>
      </c>
      <c r="F276" s="215" t="s">
        <v>1293</v>
      </c>
      <c r="G276" s="216"/>
      <c r="H276" s="216"/>
      <c r="I276" s="216"/>
      <c r="J276" s="154"/>
      <c r="K276" s="155" t="s">
        <v>19</v>
      </c>
      <c r="L276" s="154"/>
      <c r="M276" s="154"/>
      <c r="N276" s="154"/>
      <c r="O276" s="154"/>
      <c r="P276" s="154"/>
      <c r="Q276" s="154"/>
      <c r="R276" s="156"/>
      <c r="T276" s="157"/>
      <c r="U276" s="154"/>
      <c r="V276" s="154"/>
      <c r="W276" s="154"/>
      <c r="X276" s="154"/>
      <c r="Y276" s="154"/>
      <c r="Z276" s="154"/>
      <c r="AA276" s="158"/>
      <c r="AT276" s="159" t="s">
        <v>194</v>
      </c>
      <c r="AU276" s="159" t="s">
        <v>80</v>
      </c>
      <c r="AV276" s="9" t="s">
        <v>80</v>
      </c>
      <c r="AW276" s="9" t="s">
        <v>30</v>
      </c>
      <c r="AX276" s="9" t="s">
        <v>72</v>
      </c>
      <c r="AY276" s="159" t="s">
        <v>187</v>
      </c>
    </row>
    <row r="277" spans="2:65" s="10" customFormat="1" ht="16.5" customHeight="1">
      <c r="B277" s="160"/>
      <c r="C277" s="161"/>
      <c r="D277" s="161"/>
      <c r="E277" s="162" t="s">
        <v>196</v>
      </c>
      <c r="F277" s="213" t="s">
        <v>1294</v>
      </c>
      <c r="G277" s="214"/>
      <c r="H277" s="214"/>
      <c r="I277" s="214"/>
      <c r="J277" s="161"/>
      <c r="K277" s="163">
        <v>7.78</v>
      </c>
      <c r="L277" s="161"/>
      <c r="M277" s="161"/>
      <c r="N277" s="161"/>
      <c r="O277" s="161"/>
      <c r="P277" s="161"/>
      <c r="Q277" s="161"/>
      <c r="R277" s="164"/>
      <c r="T277" s="165"/>
      <c r="U277" s="161"/>
      <c r="V277" s="161"/>
      <c r="W277" s="161"/>
      <c r="X277" s="161"/>
      <c r="Y277" s="161"/>
      <c r="Z277" s="161"/>
      <c r="AA277" s="166"/>
      <c r="AT277" s="167" t="s">
        <v>194</v>
      </c>
      <c r="AU277" s="167" t="s">
        <v>80</v>
      </c>
      <c r="AV277" s="10" t="s">
        <v>114</v>
      </c>
      <c r="AW277" s="10" t="s">
        <v>30</v>
      </c>
      <c r="AX277" s="10" t="s">
        <v>72</v>
      </c>
      <c r="AY277" s="167" t="s">
        <v>187</v>
      </c>
    </row>
    <row r="278" spans="2:65" s="10" customFormat="1" ht="16.5" customHeight="1">
      <c r="B278" s="160"/>
      <c r="C278" s="161"/>
      <c r="D278" s="161"/>
      <c r="E278" s="162" t="s">
        <v>197</v>
      </c>
      <c r="F278" s="213" t="s">
        <v>198</v>
      </c>
      <c r="G278" s="214"/>
      <c r="H278" s="214"/>
      <c r="I278" s="214"/>
      <c r="J278" s="161"/>
      <c r="K278" s="163">
        <v>7.78</v>
      </c>
      <c r="L278" s="161"/>
      <c r="M278" s="161"/>
      <c r="N278" s="161"/>
      <c r="O278" s="161"/>
      <c r="P278" s="161"/>
      <c r="Q278" s="161"/>
      <c r="R278" s="164"/>
      <c r="T278" s="165"/>
      <c r="U278" s="161"/>
      <c r="V278" s="161"/>
      <c r="W278" s="161"/>
      <c r="X278" s="161"/>
      <c r="Y278" s="161"/>
      <c r="Z278" s="161"/>
      <c r="AA278" s="166"/>
      <c r="AT278" s="167" t="s">
        <v>194</v>
      </c>
      <c r="AU278" s="167" t="s">
        <v>80</v>
      </c>
      <c r="AV278" s="10" t="s">
        <v>114</v>
      </c>
      <c r="AW278" s="10" t="s">
        <v>30</v>
      </c>
      <c r="AX278" s="10" t="s">
        <v>80</v>
      </c>
      <c r="AY278" s="167" t="s">
        <v>187</v>
      </c>
    </row>
    <row r="279" spans="2:65" s="8" customFormat="1" ht="37.35" customHeight="1">
      <c r="B279" s="135"/>
      <c r="C279" s="136"/>
      <c r="D279" s="137" t="s">
        <v>168</v>
      </c>
      <c r="E279" s="137"/>
      <c r="F279" s="137"/>
      <c r="G279" s="137"/>
      <c r="H279" s="137"/>
      <c r="I279" s="137"/>
      <c r="J279" s="137"/>
      <c r="K279" s="137"/>
      <c r="L279" s="137"/>
      <c r="M279" s="137"/>
      <c r="N279" s="221">
        <f>BK279</f>
        <v>0</v>
      </c>
      <c r="O279" s="222"/>
      <c r="P279" s="222"/>
      <c r="Q279" s="222"/>
      <c r="R279" s="138"/>
      <c r="T279" s="139"/>
      <c r="U279" s="136"/>
      <c r="V279" s="136"/>
      <c r="W279" s="140">
        <f>SUM(W280:W293)</f>
        <v>0</v>
      </c>
      <c r="X279" s="136"/>
      <c r="Y279" s="140">
        <f>SUM(Y280:Y293)</f>
        <v>0</v>
      </c>
      <c r="Z279" s="136"/>
      <c r="AA279" s="141">
        <f>SUM(AA280:AA293)</f>
        <v>0</v>
      </c>
      <c r="AR279" s="142" t="s">
        <v>186</v>
      </c>
      <c r="AT279" s="143" t="s">
        <v>71</v>
      </c>
      <c r="AU279" s="143" t="s">
        <v>72</v>
      </c>
      <c r="AY279" s="142" t="s">
        <v>187</v>
      </c>
      <c r="BK279" s="144">
        <f>SUM(BK280:BK293)</f>
        <v>0</v>
      </c>
    </row>
    <row r="280" spans="2:65" s="1" customFormat="1" ht="25.5" customHeight="1">
      <c r="B280" s="32"/>
      <c r="C280" s="145" t="s">
        <v>343</v>
      </c>
      <c r="D280" s="145" t="s">
        <v>188</v>
      </c>
      <c r="E280" s="146" t="s">
        <v>1295</v>
      </c>
      <c r="F280" s="217" t="s">
        <v>1296</v>
      </c>
      <c r="G280" s="217"/>
      <c r="H280" s="217"/>
      <c r="I280" s="217"/>
      <c r="J280" s="147" t="s">
        <v>191</v>
      </c>
      <c r="K280" s="148">
        <v>1</v>
      </c>
      <c r="L280" s="218">
        <v>0</v>
      </c>
      <c r="M280" s="218"/>
      <c r="N280" s="218">
        <f>ROUND(L280*K280,2)</f>
        <v>0</v>
      </c>
      <c r="O280" s="218"/>
      <c r="P280" s="218"/>
      <c r="Q280" s="218"/>
      <c r="R280" s="34"/>
      <c r="T280" s="149" t="s">
        <v>19</v>
      </c>
      <c r="U280" s="41" t="s">
        <v>37</v>
      </c>
      <c r="V280" s="150">
        <v>0</v>
      </c>
      <c r="W280" s="150">
        <f>V280*K280</f>
        <v>0</v>
      </c>
      <c r="X280" s="150">
        <v>0</v>
      </c>
      <c r="Y280" s="150">
        <f>X280*K280</f>
        <v>0</v>
      </c>
      <c r="Z280" s="150">
        <v>0</v>
      </c>
      <c r="AA280" s="151">
        <f>Z280*K280</f>
        <v>0</v>
      </c>
      <c r="AR280" s="19" t="s">
        <v>186</v>
      </c>
      <c r="AT280" s="19" t="s">
        <v>188</v>
      </c>
      <c r="AU280" s="19" t="s">
        <v>80</v>
      </c>
      <c r="AY280" s="19" t="s">
        <v>187</v>
      </c>
      <c r="BE280" s="152">
        <f>IF(U280="základní",N280,0)</f>
        <v>0</v>
      </c>
      <c r="BF280" s="152">
        <f>IF(U280="snížená",N280,0)</f>
        <v>0</v>
      </c>
      <c r="BG280" s="152">
        <f>IF(U280="zákl. přenesená",N280,0)</f>
        <v>0</v>
      </c>
      <c r="BH280" s="152">
        <f>IF(U280="sníž. přenesená",N280,0)</f>
        <v>0</v>
      </c>
      <c r="BI280" s="152">
        <f>IF(U280="nulová",N280,0)</f>
        <v>0</v>
      </c>
      <c r="BJ280" s="19" t="s">
        <v>80</v>
      </c>
      <c r="BK280" s="152">
        <f>ROUND(L280*K280,2)</f>
        <v>0</v>
      </c>
      <c r="BL280" s="19" t="s">
        <v>186</v>
      </c>
      <c r="BM280" s="19" t="s">
        <v>1297</v>
      </c>
    </row>
    <row r="281" spans="2:65" s="9" customFormat="1" ht="16.5" customHeight="1">
      <c r="B281" s="153"/>
      <c r="C281" s="154"/>
      <c r="D281" s="154"/>
      <c r="E281" s="155" t="s">
        <v>19</v>
      </c>
      <c r="F281" s="219" t="s">
        <v>1298</v>
      </c>
      <c r="G281" s="220"/>
      <c r="H281" s="220"/>
      <c r="I281" s="220"/>
      <c r="J281" s="154"/>
      <c r="K281" s="155" t="s">
        <v>19</v>
      </c>
      <c r="L281" s="154"/>
      <c r="M281" s="154"/>
      <c r="N281" s="154"/>
      <c r="O281" s="154"/>
      <c r="P281" s="154"/>
      <c r="Q281" s="154"/>
      <c r="R281" s="156"/>
      <c r="T281" s="157"/>
      <c r="U281" s="154"/>
      <c r="V281" s="154"/>
      <c r="W281" s="154"/>
      <c r="X281" s="154"/>
      <c r="Y281" s="154"/>
      <c r="Z281" s="154"/>
      <c r="AA281" s="158"/>
      <c r="AT281" s="159" t="s">
        <v>194</v>
      </c>
      <c r="AU281" s="159" t="s">
        <v>80</v>
      </c>
      <c r="AV281" s="9" t="s">
        <v>80</v>
      </c>
      <c r="AW281" s="9" t="s">
        <v>30</v>
      </c>
      <c r="AX281" s="9" t="s">
        <v>72</v>
      </c>
      <c r="AY281" s="159" t="s">
        <v>187</v>
      </c>
    </row>
    <row r="282" spans="2:65" s="9" customFormat="1" ht="16.5" customHeight="1">
      <c r="B282" s="153"/>
      <c r="C282" s="154"/>
      <c r="D282" s="154"/>
      <c r="E282" s="155" t="s">
        <v>19</v>
      </c>
      <c r="F282" s="215" t="s">
        <v>1151</v>
      </c>
      <c r="G282" s="216"/>
      <c r="H282" s="216"/>
      <c r="I282" s="216"/>
      <c r="J282" s="154"/>
      <c r="K282" s="155" t="s">
        <v>19</v>
      </c>
      <c r="L282" s="154"/>
      <c r="M282" s="154"/>
      <c r="N282" s="154"/>
      <c r="O282" s="154"/>
      <c r="P282" s="154"/>
      <c r="Q282" s="154"/>
      <c r="R282" s="156"/>
      <c r="T282" s="157"/>
      <c r="U282" s="154"/>
      <c r="V282" s="154"/>
      <c r="W282" s="154"/>
      <c r="X282" s="154"/>
      <c r="Y282" s="154"/>
      <c r="Z282" s="154"/>
      <c r="AA282" s="158"/>
      <c r="AT282" s="159" t="s">
        <v>194</v>
      </c>
      <c r="AU282" s="159" t="s">
        <v>80</v>
      </c>
      <c r="AV282" s="9" t="s">
        <v>80</v>
      </c>
      <c r="AW282" s="9" t="s">
        <v>30</v>
      </c>
      <c r="AX282" s="9" t="s">
        <v>72</v>
      </c>
      <c r="AY282" s="159" t="s">
        <v>187</v>
      </c>
    </row>
    <row r="283" spans="2:65" s="9" customFormat="1" ht="16.5" customHeight="1">
      <c r="B283" s="153"/>
      <c r="C283" s="154"/>
      <c r="D283" s="154"/>
      <c r="E283" s="155" t="s">
        <v>19</v>
      </c>
      <c r="F283" s="215" t="s">
        <v>1299</v>
      </c>
      <c r="G283" s="216"/>
      <c r="H283" s="216"/>
      <c r="I283" s="216"/>
      <c r="J283" s="154"/>
      <c r="K283" s="155" t="s">
        <v>19</v>
      </c>
      <c r="L283" s="154"/>
      <c r="M283" s="154"/>
      <c r="N283" s="154"/>
      <c r="O283" s="154"/>
      <c r="P283" s="154"/>
      <c r="Q283" s="154"/>
      <c r="R283" s="156"/>
      <c r="T283" s="157"/>
      <c r="U283" s="154"/>
      <c r="V283" s="154"/>
      <c r="W283" s="154"/>
      <c r="X283" s="154"/>
      <c r="Y283" s="154"/>
      <c r="Z283" s="154"/>
      <c r="AA283" s="158"/>
      <c r="AT283" s="159" t="s">
        <v>194</v>
      </c>
      <c r="AU283" s="159" t="s">
        <v>80</v>
      </c>
      <c r="AV283" s="9" t="s">
        <v>80</v>
      </c>
      <c r="AW283" s="9" t="s">
        <v>30</v>
      </c>
      <c r="AX283" s="9" t="s">
        <v>72</v>
      </c>
      <c r="AY283" s="159" t="s">
        <v>187</v>
      </c>
    </row>
    <row r="284" spans="2:65" s="10" customFormat="1" ht="16.5" customHeight="1">
      <c r="B284" s="160"/>
      <c r="C284" s="161"/>
      <c r="D284" s="161"/>
      <c r="E284" s="162" t="s">
        <v>370</v>
      </c>
      <c r="F284" s="213" t="s">
        <v>80</v>
      </c>
      <c r="G284" s="214"/>
      <c r="H284" s="214"/>
      <c r="I284" s="214"/>
      <c r="J284" s="161"/>
      <c r="K284" s="163">
        <v>1</v>
      </c>
      <c r="L284" s="161"/>
      <c r="M284" s="161"/>
      <c r="N284" s="161"/>
      <c r="O284" s="161"/>
      <c r="P284" s="161"/>
      <c r="Q284" s="161"/>
      <c r="R284" s="164"/>
      <c r="T284" s="165"/>
      <c r="U284" s="161"/>
      <c r="V284" s="161"/>
      <c r="W284" s="161"/>
      <c r="X284" s="161"/>
      <c r="Y284" s="161"/>
      <c r="Z284" s="161"/>
      <c r="AA284" s="166"/>
      <c r="AT284" s="167" t="s">
        <v>194</v>
      </c>
      <c r="AU284" s="167" t="s">
        <v>80</v>
      </c>
      <c r="AV284" s="10" t="s">
        <v>114</v>
      </c>
      <c r="AW284" s="10" t="s">
        <v>30</v>
      </c>
      <c r="AX284" s="10" t="s">
        <v>72</v>
      </c>
      <c r="AY284" s="167" t="s">
        <v>187</v>
      </c>
    </row>
    <row r="285" spans="2:65" s="10" customFormat="1" ht="16.5" customHeight="1">
      <c r="B285" s="160"/>
      <c r="C285" s="161"/>
      <c r="D285" s="161"/>
      <c r="E285" s="162" t="s">
        <v>372</v>
      </c>
      <c r="F285" s="213" t="s">
        <v>373</v>
      </c>
      <c r="G285" s="214"/>
      <c r="H285" s="214"/>
      <c r="I285" s="214"/>
      <c r="J285" s="161"/>
      <c r="K285" s="163">
        <v>1</v>
      </c>
      <c r="L285" s="161"/>
      <c r="M285" s="161"/>
      <c r="N285" s="161"/>
      <c r="O285" s="161"/>
      <c r="P285" s="161"/>
      <c r="Q285" s="161"/>
      <c r="R285" s="164"/>
      <c r="T285" s="165"/>
      <c r="U285" s="161"/>
      <c r="V285" s="161"/>
      <c r="W285" s="161"/>
      <c r="X285" s="161"/>
      <c r="Y285" s="161"/>
      <c r="Z285" s="161"/>
      <c r="AA285" s="166"/>
      <c r="AT285" s="167" t="s">
        <v>194</v>
      </c>
      <c r="AU285" s="167" t="s">
        <v>80</v>
      </c>
      <c r="AV285" s="10" t="s">
        <v>114</v>
      </c>
      <c r="AW285" s="10" t="s">
        <v>30</v>
      </c>
      <c r="AX285" s="10" t="s">
        <v>80</v>
      </c>
      <c r="AY285" s="167" t="s">
        <v>187</v>
      </c>
    </row>
    <row r="286" spans="2:65" s="1" customFormat="1" ht="25.5" customHeight="1">
      <c r="B286" s="32"/>
      <c r="C286" s="145" t="s">
        <v>351</v>
      </c>
      <c r="D286" s="145" t="s">
        <v>188</v>
      </c>
      <c r="E286" s="146" t="s">
        <v>1300</v>
      </c>
      <c r="F286" s="217" t="s">
        <v>1301</v>
      </c>
      <c r="G286" s="217"/>
      <c r="H286" s="217"/>
      <c r="I286" s="217"/>
      <c r="J286" s="147" t="s">
        <v>191</v>
      </c>
      <c r="K286" s="148">
        <v>2</v>
      </c>
      <c r="L286" s="218">
        <v>0</v>
      </c>
      <c r="M286" s="218"/>
      <c r="N286" s="218">
        <f>ROUND(L286*K286,2)</f>
        <v>0</v>
      </c>
      <c r="O286" s="218"/>
      <c r="P286" s="218"/>
      <c r="Q286" s="218"/>
      <c r="R286" s="34"/>
      <c r="T286" s="149" t="s">
        <v>19</v>
      </c>
      <c r="U286" s="41" t="s">
        <v>37</v>
      </c>
      <c r="V286" s="150">
        <v>0</v>
      </c>
      <c r="W286" s="150">
        <f>V286*K286</f>
        <v>0</v>
      </c>
      <c r="X286" s="150">
        <v>0</v>
      </c>
      <c r="Y286" s="150">
        <f>X286*K286</f>
        <v>0</v>
      </c>
      <c r="Z286" s="150">
        <v>0</v>
      </c>
      <c r="AA286" s="151">
        <f>Z286*K286</f>
        <v>0</v>
      </c>
      <c r="AR286" s="19" t="s">
        <v>186</v>
      </c>
      <c r="AT286" s="19" t="s">
        <v>188</v>
      </c>
      <c r="AU286" s="19" t="s">
        <v>80</v>
      </c>
      <c r="AY286" s="19" t="s">
        <v>187</v>
      </c>
      <c r="BE286" s="152">
        <f>IF(U286="základní",N286,0)</f>
        <v>0</v>
      </c>
      <c r="BF286" s="152">
        <f>IF(U286="snížená",N286,0)</f>
        <v>0</v>
      </c>
      <c r="BG286" s="152">
        <f>IF(U286="zákl. přenesená",N286,0)</f>
        <v>0</v>
      </c>
      <c r="BH286" s="152">
        <f>IF(U286="sníž. přenesená",N286,0)</f>
        <v>0</v>
      </c>
      <c r="BI286" s="152">
        <f>IF(U286="nulová",N286,0)</f>
        <v>0</v>
      </c>
      <c r="BJ286" s="19" t="s">
        <v>80</v>
      </c>
      <c r="BK286" s="152">
        <f>ROUND(L286*K286,2)</f>
        <v>0</v>
      </c>
      <c r="BL286" s="19" t="s">
        <v>186</v>
      </c>
      <c r="BM286" s="19" t="s">
        <v>1302</v>
      </c>
    </row>
    <row r="287" spans="2:65" s="9" customFormat="1" ht="16.5" customHeight="1">
      <c r="B287" s="153"/>
      <c r="C287" s="154"/>
      <c r="D287" s="154"/>
      <c r="E287" s="155" t="s">
        <v>19</v>
      </c>
      <c r="F287" s="219" t="s">
        <v>1298</v>
      </c>
      <c r="G287" s="220"/>
      <c r="H287" s="220"/>
      <c r="I287" s="220"/>
      <c r="J287" s="154"/>
      <c r="K287" s="155" t="s">
        <v>19</v>
      </c>
      <c r="L287" s="154"/>
      <c r="M287" s="154"/>
      <c r="N287" s="154"/>
      <c r="O287" s="154"/>
      <c r="P287" s="154"/>
      <c r="Q287" s="154"/>
      <c r="R287" s="156"/>
      <c r="T287" s="157"/>
      <c r="U287" s="154"/>
      <c r="V287" s="154"/>
      <c r="W287" s="154"/>
      <c r="X287" s="154"/>
      <c r="Y287" s="154"/>
      <c r="Z287" s="154"/>
      <c r="AA287" s="158"/>
      <c r="AT287" s="159" t="s">
        <v>194</v>
      </c>
      <c r="AU287" s="159" t="s">
        <v>80</v>
      </c>
      <c r="AV287" s="9" t="s">
        <v>80</v>
      </c>
      <c r="AW287" s="9" t="s">
        <v>30</v>
      </c>
      <c r="AX287" s="9" t="s">
        <v>72</v>
      </c>
      <c r="AY287" s="159" t="s">
        <v>187</v>
      </c>
    </row>
    <row r="288" spans="2:65" s="9" customFormat="1" ht="16.5" customHeight="1">
      <c r="B288" s="153"/>
      <c r="C288" s="154"/>
      <c r="D288" s="154"/>
      <c r="E288" s="155" t="s">
        <v>19</v>
      </c>
      <c r="F288" s="215" t="s">
        <v>1151</v>
      </c>
      <c r="G288" s="216"/>
      <c r="H288" s="216"/>
      <c r="I288" s="216"/>
      <c r="J288" s="154"/>
      <c r="K288" s="155" t="s">
        <v>19</v>
      </c>
      <c r="L288" s="154"/>
      <c r="M288" s="154"/>
      <c r="N288" s="154"/>
      <c r="O288" s="154"/>
      <c r="P288" s="154"/>
      <c r="Q288" s="154"/>
      <c r="R288" s="156"/>
      <c r="T288" s="157"/>
      <c r="U288" s="154"/>
      <c r="V288" s="154"/>
      <c r="W288" s="154"/>
      <c r="X288" s="154"/>
      <c r="Y288" s="154"/>
      <c r="Z288" s="154"/>
      <c r="AA288" s="158"/>
      <c r="AT288" s="159" t="s">
        <v>194</v>
      </c>
      <c r="AU288" s="159" t="s">
        <v>80</v>
      </c>
      <c r="AV288" s="9" t="s">
        <v>80</v>
      </c>
      <c r="AW288" s="9" t="s">
        <v>30</v>
      </c>
      <c r="AX288" s="9" t="s">
        <v>72</v>
      </c>
      <c r="AY288" s="159" t="s">
        <v>187</v>
      </c>
    </row>
    <row r="289" spans="2:65" s="9" customFormat="1" ht="16.5" customHeight="1">
      <c r="B289" s="153"/>
      <c r="C289" s="154"/>
      <c r="D289" s="154"/>
      <c r="E289" s="155" t="s">
        <v>19</v>
      </c>
      <c r="F289" s="215" t="s">
        <v>1303</v>
      </c>
      <c r="G289" s="216"/>
      <c r="H289" s="216"/>
      <c r="I289" s="216"/>
      <c r="J289" s="154"/>
      <c r="K289" s="155" t="s">
        <v>19</v>
      </c>
      <c r="L289" s="154"/>
      <c r="M289" s="154"/>
      <c r="N289" s="154"/>
      <c r="O289" s="154"/>
      <c r="P289" s="154"/>
      <c r="Q289" s="154"/>
      <c r="R289" s="156"/>
      <c r="T289" s="157"/>
      <c r="U289" s="154"/>
      <c r="V289" s="154"/>
      <c r="W289" s="154"/>
      <c r="X289" s="154"/>
      <c r="Y289" s="154"/>
      <c r="Z289" s="154"/>
      <c r="AA289" s="158"/>
      <c r="AT289" s="159" t="s">
        <v>194</v>
      </c>
      <c r="AU289" s="159" t="s">
        <v>80</v>
      </c>
      <c r="AV289" s="9" t="s">
        <v>80</v>
      </c>
      <c r="AW289" s="9" t="s">
        <v>30</v>
      </c>
      <c r="AX289" s="9" t="s">
        <v>72</v>
      </c>
      <c r="AY289" s="159" t="s">
        <v>187</v>
      </c>
    </row>
    <row r="290" spans="2:65" s="10" customFormat="1" ht="16.5" customHeight="1">
      <c r="B290" s="160"/>
      <c r="C290" s="161"/>
      <c r="D290" s="161"/>
      <c r="E290" s="162" t="s">
        <v>339</v>
      </c>
      <c r="F290" s="213" t="s">
        <v>80</v>
      </c>
      <c r="G290" s="214"/>
      <c r="H290" s="214"/>
      <c r="I290" s="214"/>
      <c r="J290" s="161"/>
      <c r="K290" s="163">
        <v>1</v>
      </c>
      <c r="L290" s="161"/>
      <c r="M290" s="161"/>
      <c r="N290" s="161"/>
      <c r="O290" s="161"/>
      <c r="P290" s="161"/>
      <c r="Q290" s="161"/>
      <c r="R290" s="164"/>
      <c r="T290" s="165"/>
      <c r="U290" s="161"/>
      <c r="V290" s="161"/>
      <c r="W290" s="161"/>
      <c r="X290" s="161"/>
      <c r="Y290" s="161"/>
      <c r="Z290" s="161"/>
      <c r="AA290" s="166"/>
      <c r="AT290" s="167" t="s">
        <v>194</v>
      </c>
      <c r="AU290" s="167" t="s">
        <v>80</v>
      </c>
      <c r="AV290" s="10" t="s">
        <v>114</v>
      </c>
      <c r="AW290" s="10" t="s">
        <v>30</v>
      </c>
      <c r="AX290" s="10" t="s">
        <v>72</v>
      </c>
      <c r="AY290" s="167" t="s">
        <v>187</v>
      </c>
    </row>
    <row r="291" spans="2:65" s="9" customFormat="1" ht="16.5" customHeight="1">
      <c r="B291" s="153"/>
      <c r="C291" s="154"/>
      <c r="D291" s="154"/>
      <c r="E291" s="155" t="s">
        <v>19</v>
      </c>
      <c r="F291" s="215" t="s">
        <v>1304</v>
      </c>
      <c r="G291" s="216"/>
      <c r="H291" s="216"/>
      <c r="I291" s="216"/>
      <c r="J291" s="154"/>
      <c r="K291" s="155" t="s">
        <v>19</v>
      </c>
      <c r="L291" s="154"/>
      <c r="M291" s="154"/>
      <c r="N291" s="154"/>
      <c r="O291" s="154"/>
      <c r="P291" s="154"/>
      <c r="Q291" s="154"/>
      <c r="R291" s="156"/>
      <c r="T291" s="157"/>
      <c r="U291" s="154"/>
      <c r="V291" s="154"/>
      <c r="W291" s="154"/>
      <c r="X291" s="154"/>
      <c r="Y291" s="154"/>
      <c r="Z291" s="154"/>
      <c r="AA291" s="158"/>
      <c r="AT291" s="159" t="s">
        <v>194</v>
      </c>
      <c r="AU291" s="159" t="s">
        <v>80</v>
      </c>
      <c r="AV291" s="9" t="s">
        <v>80</v>
      </c>
      <c r="AW291" s="9" t="s">
        <v>30</v>
      </c>
      <c r="AX291" s="9" t="s">
        <v>72</v>
      </c>
      <c r="AY291" s="159" t="s">
        <v>187</v>
      </c>
    </row>
    <row r="292" spans="2:65" s="10" customFormat="1" ht="16.5" customHeight="1">
      <c r="B292" s="160"/>
      <c r="C292" s="161"/>
      <c r="D292" s="161"/>
      <c r="E292" s="162" t="s">
        <v>152</v>
      </c>
      <c r="F292" s="213" t="s">
        <v>80</v>
      </c>
      <c r="G292" s="214"/>
      <c r="H292" s="214"/>
      <c r="I292" s="214"/>
      <c r="J292" s="161"/>
      <c r="K292" s="163">
        <v>1</v>
      </c>
      <c r="L292" s="161"/>
      <c r="M292" s="161"/>
      <c r="N292" s="161"/>
      <c r="O292" s="161"/>
      <c r="P292" s="161"/>
      <c r="Q292" s="161"/>
      <c r="R292" s="164"/>
      <c r="T292" s="165"/>
      <c r="U292" s="161"/>
      <c r="V292" s="161"/>
      <c r="W292" s="161"/>
      <c r="X292" s="161"/>
      <c r="Y292" s="161"/>
      <c r="Z292" s="161"/>
      <c r="AA292" s="166"/>
      <c r="AT292" s="167" t="s">
        <v>194</v>
      </c>
      <c r="AU292" s="167" t="s">
        <v>80</v>
      </c>
      <c r="AV292" s="10" t="s">
        <v>114</v>
      </c>
      <c r="AW292" s="10" t="s">
        <v>30</v>
      </c>
      <c r="AX292" s="10" t="s">
        <v>72</v>
      </c>
      <c r="AY292" s="167" t="s">
        <v>187</v>
      </c>
    </row>
    <row r="293" spans="2:65" s="10" customFormat="1" ht="16.5" customHeight="1">
      <c r="B293" s="160"/>
      <c r="C293" s="161"/>
      <c r="D293" s="161"/>
      <c r="E293" s="162" t="s">
        <v>341</v>
      </c>
      <c r="F293" s="213" t="s">
        <v>342</v>
      </c>
      <c r="G293" s="214"/>
      <c r="H293" s="214"/>
      <c r="I293" s="214"/>
      <c r="J293" s="161"/>
      <c r="K293" s="163">
        <v>2</v>
      </c>
      <c r="L293" s="161"/>
      <c r="M293" s="161"/>
      <c r="N293" s="161"/>
      <c r="O293" s="161"/>
      <c r="P293" s="161"/>
      <c r="Q293" s="161"/>
      <c r="R293" s="164"/>
      <c r="T293" s="165"/>
      <c r="U293" s="161"/>
      <c r="V293" s="161"/>
      <c r="W293" s="161"/>
      <c r="X293" s="161"/>
      <c r="Y293" s="161"/>
      <c r="Z293" s="161"/>
      <c r="AA293" s="166"/>
      <c r="AT293" s="167" t="s">
        <v>194</v>
      </c>
      <c r="AU293" s="167" t="s">
        <v>80</v>
      </c>
      <c r="AV293" s="10" t="s">
        <v>114</v>
      </c>
      <c r="AW293" s="10" t="s">
        <v>30</v>
      </c>
      <c r="AX293" s="10" t="s">
        <v>80</v>
      </c>
      <c r="AY293" s="167" t="s">
        <v>187</v>
      </c>
    </row>
    <row r="294" spans="2:65" s="8" customFormat="1" ht="37.35" customHeight="1">
      <c r="B294" s="135"/>
      <c r="C294" s="136"/>
      <c r="D294" s="137" t="s">
        <v>170</v>
      </c>
      <c r="E294" s="137"/>
      <c r="F294" s="137"/>
      <c r="G294" s="137"/>
      <c r="H294" s="137"/>
      <c r="I294" s="137"/>
      <c r="J294" s="137"/>
      <c r="K294" s="137"/>
      <c r="L294" s="137"/>
      <c r="M294" s="137"/>
      <c r="N294" s="221">
        <f>BK294</f>
        <v>0</v>
      </c>
      <c r="O294" s="222"/>
      <c r="P294" s="222"/>
      <c r="Q294" s="222"/>
      <c r="R294" s="138"/>
      <c r="T294" s="139"/>
      <c r="U294" s="136"/>
      <c r="V294" s="136"/>
      <c r="W294" s="140">
        <f>SUM(W295:W304)</f>
        <v>0</v>
      </c>
      <c r="X294" s="136"/>
      <c r="Y294" s="140">
        <f>SUM(Y295:Y304)</f>
        <v>0</v>
      </c>
      <c r="Z294" s="136"/>
      <c r="AA294" s="141">
        <f>SUM(AA295:AA304)</f>
        <v>0</v>
      </c>
      <c r="AR294" s="142" t="s">
        <v>186</v>
      </c>
      <c r="AT294" s="143" t="s">
        <v>71</v>
      </c>
      <c r="AU294" s="143" t="s">
        <v>72</v>
      </c>
      <c r="AY294" s="142" t="s">
        <v>187</v>
      </c>
      <c r="BK294" s="144">
        <f>SUM(BK295:BK304)</f>
        <v>0</v>
      </c>
    </row>
    <row r="295" spans="2:65" s="1" customFormat="1" ht="25.5" customHeight="1">
      <c r="B295" s="32"/>
      <c r="C295" s="145" t="s">
        <v>358</v>
      </c>
      <c r="D295" s="145" t="s">
        <v>188</v>
      </c>
      <c r="E295" s="146" t="s">
        <v>475</v>
      </c>
      <c r="F295" s="217" t="s">
        <v>476</v>
      </c>
      <c r="G295" s="217"/>
      <c r="H295" s="217"/>
      <c r="I295" s="217"/>
      <c r="J295" s="147" t="s">
        <v>477</v>
      </c>
      <c r="K295" s="148">
        <v>345.39</v>
      </c>
      <c r="L295" s="218">
        <v>0</v>
      </c>
      <c r="M295" s="218"/>
      <c r="N295" s="218">
        <f>ROUND(L295*K295,2)</f>
        <v>0</v>
      </c>
      <c r="O295" s="218"/>
      <c r="P295" s="218"/>
      <c r="Q295" s="218"/>
      <c r="R295" s="34"/>
      <c r="T295" s="149" t="s">
        <v>19</v>
      </c>
      <c r="U295" s="41" t="s">
        <v>37</v>
      </c>
      <c r="V295" s="150">
        <v>0</v>
      </c>
      <c r="W295" s="150">
        <f>V295*K295</f>
        <v>0</v>
      </c>
      <c r="X295" s="150">
        <v>0</v>
      </c>
      <c r="Y295" s="150">
        <f>X295*K295</f>
        <v>0</v>
      </c>
      <c r="Z295" s="150">
        <v>0</v>
      </c>
      <c r="AA295" s="151">
        <f>Z295*K295</f>
        <v>0</v>
      </c>
      <c r="AR295" s="19" t="s">
        <v>186</v>
      </c>
      <c r="AT295" s="19" t="s">
        <v>188</v>
      </c>
      <c r="AU295" s="19" t="s">
        <v>80</v>
      </c>
      <c r="AY295" s="19" t="s">
        <v>187</v>
      </c>
      <c r="BE295" s="152">
        <f>IF(U295="základní",N295,0)</f>
        <v>0</v>
      </c>
      <c r="BF295" s="152">
        <f>IF(U295="snížená",N295,0)</f>
        <v>0</v>
      </c>
      <c r="BG295" s="152">
        <f>IF(U295="zákl. přenesená",N295,0)</f>
        <v>0</v>
      </c>
      <c r="BH295" s="152">
        <f>IF(U295="sníž. přenesená",N295,0)</f>
        <v>0</v>
      </c>
      <c r="BI295" s="152">
        <f>IF(U295="nulová",N295,0)</f>
        <v>0</v>
      </c>
      <c r="BJ295" s="19" t="s">
        <v>80</v>
      </c>
      <c r="BK295" s="152">
        <f>ROUND(L295*K295,2)</f>
        <v>0</v>
      </c>
      <c r="BL295" s="19" t="s">
        <v>186</v>
      </c>
      <c r="BM295" s="19" t="s">
        <v>1305</v>
      </c>
    </row>
    <row r="296" spans="2:65" s="9" customFormat="1" ht="16.5" customHeight="1">
      <c r="B296" s="153"/>
      <c r="C296" s="154"/>
      <c r="D296" s="154"/>
      <c r="E296" s="155" t="s">
        <v>19</v>
      </c>
      <c r="F296" s="219" t="s">
        <v>1306</v>
      </c>
      <c r="G296" s="220"/>
      <c r="H296" s="220"/>
      <c r="I296" s="220"/>
      <c r="J296" s="154"/>
      <c r="K296" s="155" t="s">
        <v>19</v>
      </c>
      <c r="L296" s="154"/>
      <c r="M296" s="154"/>
      <c r="N296" s="154"/>
      <c r="O296" s="154"/>
      <c r="P296" s="154"/>
      <c r="Q296" s="154"/>
      <c r="R296" s="156"/>
      <c r="T296" s="157"/>
      <c r="U296" s="154"/>
      <c r="V296" s="154"/>
      <c r="W296" s="154"/>
      <c r="X296" s="154"/>
      <c r="Y296" s="154"/>
      <c r="Z296" s="154"/>
      <c r="AA296" s="158"/>
      <c r="AT296" s="159" t="s">
        <v>194</v>
      </c>
      <c r="AU296" s="159" t="s">
        <v>80</v>
      </c>
      <c r="AV296" s="9" t="s">
        <v>80</v>
      </c>
      <c r="AW296" s="9" t="s">
        <v>30</v>
      </c>
      <c r="AX296" s="9" t="s">
        <v>72</v>
      </c>
      <c r="AY296" s="159" t="s">
        <v>187</v>
      </c>
    </row>
    <row r="297" spans="2:65" s="9" customFormat="1" ht="16.5" customHeight="1">
      <c r="B297" s="153"/>
      <c r="C297" s="154"/>
      <c r="D297" s="154"/>
      <c r="E297" s="155" t="s">
        <v>19</v>
      </c>
      <c r="F297" s="215" t="s">
        <v>1307</v>
      </c>
      <c r="G297" s="216"/>
      <c r="H297" s="216"/>
      <c r="I297" s="216"/>
      <c r="J297" s="154"/>
      <c r="K297" s="155" t="s">
        <v>19</v>
      </c>
      <c r="L297" s="154"/>
      <c r="M297" s="154"/>
      <c r="N297" s="154"/>
      <c r="O297" s="154"/>
      <c r="P297" s="154"/>
      <c r="Q297" s="154"/>
      <c r="R297" s="156"/>
      <c r="T297" s="157"/>
      <c r="U297" s="154"/>
      <c r="V297" s="154"/>
      <c r="W297" s="154"/>
      <c r="X297" s="154"/>
      <c r="Y297" s="154"/>
      <c r="Z297" s="154"/>
      <c r="AA297" s="158"/>
      <c r="AT297" s="159" t="s">
        <v>194</v>
      </c>
      <c r="AU297" s="159" t="s">
        <v>80</v>
      </c>
      <c r="AV297" s="9" t="s">
        <v>80</v>
      </c>
      <c r="AW297" s="9" t="s">
        <v>30</v>
      </c>
      <c r="AX297" s="9" t="s">
        <v>72</v>
      </c>
      <c r="AY297" s="159" t="s">
        <v>187</v>
      </c>
    </row>
    <row r="298" spans="2:65" s="9" customFormat="1" ht="16.5" customHeight="1">
      <c r="B298" s="153"/>
      <c r="C298" s="154"/>
      <c r="D298" s="154"/>
      <c r="E298" s="155" t="s">
        <v>19</v>
      </c>
      <c r="F298" s="215" t="s">
        <v>1308</v>
      </c>
      <c r="G298" s="216"/>
      <c r="H298" s="216"/>
      <c r="I298" s="216"/>
      <c r="J298" s="154"/>
      <c r="K298" s="155" t="s">
        <v>19</v>
      </c>
      <c r="L298" s="154"/>
      <c r="M298" s="154"/>
      <c r="N298" s="154"/>
      <c r="O298" s="154"/>
      <c r="P298" s="154"/>
      <c r="Q298" s="154"/>
      <c r="R298" s="156"/>
      <c r="T298" s="157"/>
      <c r="U298" s="154"/>
      <c r="V298" s="154"/>
      <c r="W298" s="154"/>
      <c r="X298" s="154"/>
      <c r="Y298" s="154"/>
      <c r="Z298" s="154"/>
      <c r="AA298" s="158"/>
      <c r="AT298" s="159" t="s">
        <v>194</v>
      </c>
      <c r="AU298" s="159" t="s">
        <v>80</v>
      </c>
      <c r="AV298" s="9" t="s">
        <v>80</v>
      </c>
      <c r="AW298" s="9" t="s">
        <v>30</v>
      </c>
      <c r="AX298" s="9" t="s">
        <v>72</v>
      </c>
      <c r="AY298" s="159" t="s">
        <v>187</v>
      </c>
    </row>
    <row r="299" spans="2:65" s="10" customFormat="1" ht="16.5" customHeight="1">
      <c r="B299" s="160"/>
      <c r="C299" s="161"/>
      <c r="D299" s="161"/>
      <c r="E299" s="162" t="s">
        <v>362</v>
      </c>
      <c r="F299" s="213" t="s">
        <v>1309</v>
      </c>
      <c r="G299" s="214"/>
      <c r="H299" s="214"/>
      <c r="I299" s="214"/>
      <c r="J299" s="161"/>
      <c r="K299" s="163">
        <v>29.25</v>
      </c>
      <c r="L299" s="161"/>
      <c r="M299" s="161"/>
      <c r="N299" s="161"/>
      <c r="O299" s="161"/>
      <c r="P299" s="161"/>
      <c r="Q299" s="161"/>
      <c r="R299" s="164"/>
      <c r="T299" s="165"/>
      <c r="U299" s="161"/>
      <c r="V299" s="161"/>
      <c r="W299" s="161"/>
      <c r="X299" s="161"/>
      <c r="Y299" s="161"/>
      <c r="Z299" s="161"/>
      <c r="AA299" s="166"/>
      <c r="AT299" s="167" t="s">
        <v>194</v>
      </c>
      <c r="AU299" s="167" t="s">
        <v>80</v>
      </c>
      <c r="AV299" s="10" t="s">
        <v>114</v>
      </c>
      <c r="AW299" s="10" t="s">
        <v>30</v>
      </c>
      <c r="AX299" s="10" t="s">
        <v>72</v>
      </c>
      <c r="AY299" s="167" t="s">
        <v>187</v>
      </c>
    </row>
    <row r="300" spans="2:65" s="9" customFormat="1" ht="16.5" customHeight="1">
      <c r="B300" s="153"/>
      <c r="C300" s="154"/>
      <c r="D300" s="154"/>
      <c r="E300" s="155" t="s">
        <v>19</v>
      </c>
      <c r="F300" s="215" t="s">
        <v>1310</v>
      </c>
      <c r="G300" s="216"/>
      <c r="H300" s="216"/>
      <c r="I300" s="216"/>
      <c r="J300" s="154"/>
      <c r="K300" s="155" t="s">
        <v>19</v>
      </c>
      <c r="L300" s="154"/>
      <c r="M300" s="154"/>
      <c r="N300" s="154"/>
      <c r="O300" s="154"/>
      <c r="P300" s="154"/>
      <c r="Q300" s="154"/>
      <c r="R300" s="156"/>
      <c r="T300" s="157"/>
      <c r="U300" s="154"/>
      <c r="V300" s="154"/>
      <c r="W300" s="154"/>
      <c r="X300" s="154"/>
      <c r="Y300" s="154"/>
      <c r="Z300" s="154"/>
      <c r="AA300" s="158"/>
      <c r="AT300" s="159" t="s">
        <v>194</v>
      </c>
      <c r="AU300" s="159" t="s">
        <v>80</v>
      </c>
      <c r="AV300" s="9" t="s">
        <v>80</v>
      </c>
      <c r="AW300" s="9" t="s">
        <v>30</v>
      </c>
      <c r="AX300" s="9" t="s">
        <v>72</v>
      </c>
      <c r="AY300" s="159" t="s">
        <v>187</v>
      </c>
    </row>
    <row r="301" spans="2:65" s="10" customFormat="1" ht="16.5" customHeight="1">
      <c r="B301" s="160"/>
      <c r="C301" s="161"/>
      <c r="D301" s="161"/>
      <c r="E301" s="162" t="s">
        <v>363</v>
      </c>
      <c r="F301" s="213" t="s">
        <v>1311</v>
      </c>
      <c r="G301" s="214"/>
      <c r="H301" s="214"/>
      <c r="I301" s="214"/>
      <c r="J301" s="161"/>
      <c r="K301" s="163">
        <v>76.67</v>
      </c>
      <c r="L301" s="161"/>
      <c r="M301" s="161"/>
      <c r="N301" s="161"/>
      <c r="O301" s="161"/>
      <c r="P301" s="161"/>
      <c r="Q301" s="161"/>
      <c r="R301" s="164"/>
      <c r="T301" s="165"/>
      <c r="U301" s="161"/>
      <c r="V301" s="161"/>
      <c r="W301" s="161"/>
      <c r="X301" s="161"/>
      <c r="Y301" s="161"/>
      <c r="Z301" s="161"/>
      <c r="AA301" s="166"/>
      <c r="AT301" s="167" t="s">
        <v>194</v>
      </c>
      <c r="AU301" s="167" t="s">
        <v>80</v>
      </c>
      <c r="AV301" s="10" t="s">
        <v>114</v>
      </c>
      <c r="AW301" s="10" t="s">
        <v>30</v>
      </c>
      <c r="AX301" s="10" t="s">
        <v>72</v>
      </c>
      <c r="AY301" s="167" t="s">
        <v>187</v>
      </c>
    </row>
    <row r="302" spans="2:65" s="9" customFormat="1" ht="16.5" customHeight="1">
      <c r="B302" s="153"/>
      <c r="C302" s="154"/>
      <c r="D302" s="154"/>
      <c r="E302" s="155" t="s">
        <v>19</v>
      </c>
      <c r="F302" s="215" t="s">
        <v>1312</v>
      </c>
      <c r="G302" s="216"/>
      <c r="H302" s="216"/>
      <c r="I302" s="216"/>
      <c r="J302" s="154"/>
      <c r="K302" s="155" t="s">
        <v>19</v>
      </c>
      <c r="L302" s="154"/>
      <c r="M302" s="154"/>
      <c r="N302" s="154"/>
      <c r="O302" s="154"/>
      <c r="P302" s="154"/>
      <c r="Q302" s="154"/>
      <c r="R302" s="156"/>
      <c r="T302" s="157"/>
      <c r="U302" s="154"/>
      <c r="V302" s="154"/>
      <c r="W302" s="154"/>
      <c r="X302" s="154"/>
      <c r="Y302" s="154"/>
      <c r="Z302" s="154"/>
      <c r="AA302" s="158"/>
      <c r="AT302" s="159" t="s">
        <v>194</v>
      </c>
      <c r="AU302" s="159" t="s">
        <v>80</v>
      </c>
      <c r="AV302" s="9" t="s">
        <v>80</v>
      </c>
      <c r="AW302" s="9" t="s">
        <v>30</v>
      </c>
      <c r="AX302" s="9" t="s">
        <v>72</v>
      </c>
      <c r="AY302" s="159" t="s">
        <v>187</v>
      </c>
    </row>
    <row r="303" spans="2:65" s="10" customFormat="1" ht="16.5" customHeight="1">
      <c r="B303" s="160"/>
      <c r="C303" s="161"/>
      <c r="D303" s="161"/>
      <c r="E303" s="162" t="s">
        <v>746</v>
      </c>
      <c r="F303" s="213" t="s">
        <v>1313</v>
      </c>
      <c r="G303" s="214"/>
      <c r="H303" s="214"/>
      <c r="I303" s="214"/>
      <c r="J303" s="161"/>
      <c r="K303" s="163">
        <v>239.47</v>
      </c>
      <c r="L303" s="161"/>
      <c r="M303" s="161"/>
      <c r="N303" s="161"/>
      <c r="O303" s="161"/>
      <c r="P303" s="161"/>
      <c r="Q303" s="161"/>
      <c r="R303" s="164"/>
      <c r="T303" s="165"/>
      <c r="U303" s="161"/>
      <c r="V303" s="161"/>
      <c r="W303" s="161"/>
      <c r="X303" s="161"/>
      <c r="Y303" s="161"/>
      <c r="Z303" s="161"/>
      <c r="AA303" s="166"/>
      <c r="AT303" s="167" t="s">
        <v>194</v>
      </c>
      <c r="AU303" s="167" t="s">
        <v>80</v>
      </c>
      <c r="AV303" s="10" t="s">
        <v>114</v>
      </c>
      <c r="AW303" s="10" t="s">
        <v>30</v>
      </c>
      <c r="AX303" s="10" t="s">
        <v>72</v>
      </c>
      <c r="AY303" s="167" t="s">
        <v>187</v>
      </c>
    </row>
    <row r="304" spans="2:65" s="10" customFormat="1" ht="16.5" customHeight="1">
      <c r="B304" s="160"/>
      <c r="C304" s="161"/>
      <c r="D304" s="161"/>
      <c r="E304" s="162" t="s">
        <v>1314</v>
      </c>
      <c r="F304" s="213" t="s">
        <v>1315</v>
      </c>
      <c r="G304" s="214"/>
      <c r="H304" s="214"/>
      <c r="I304" s="214"/>
      <c r="J304" s="161"/>
      <c r="K304" s="163">
        <v>345.39</v>
      </c>
      <c r="L304" s="161"/>
      <c r="M304" s="161"/>
      <c r="N304" s="161"/>
      <c r="O304" s="161"/>
      <c r="P304" s="161"/>
      <c r="Q304" s="161"/>
      <c r="R304" s="164"/>
      <c r="T304" s="168"/>
      <c r="U304" s="169"/>
      <c r="V304" s="169"/>
      <c r="W304" s="169"/>
      <c r="X304" s="169"/>
      <c r="Y304" s="169"/>
      <c r="Z304" s="169"/>
      <c r="AA304" s="170"/>
      <c r="AT304" s="167" t="s">
        <v>194</v>
      </c>
      <c r="AU304" s="167" t="s">
        <v>80</v>
      </c>
      <c r="AV304" s="10" t="s">
        <v>114</v>
      </c>
      <c r="AW304" s="10" t="s">
        <v>30</v>
      </c>
      <c r="AX304" s="10" t="s">
        <v>80</v>
      </c>
      <c r="AY304" s="167" t="s">
        <v>187</v>
      </c>
    </row>
    <row r="305" spans="2:18" s="1" customFormat="1" ht="6.95" customHeight="1">
      <c r="B305" s="56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8"/>
    </row>
  </sheetData>
  <sheetProtection algorithmName="SHA-512" hashValue="Z8Wf8SPfw5peTBM/ffZFMOYycF1BvNd/otNkBopicGsQ6Sxl+KTEm2ottdVVPn96PkKHlWT2bVWSW84X+uyOfA==" saltValue="zXk08NpzPMKb3sNNKMWE/lIQt8Jp4BwhOScgHrRlHQ1WoCevYydUvhyo8Pq7jjuJYH8Q8HCDcU5kBjobyLOMcw==" spinCount="10" sheet="1" objects="1" scenarios="1" formatColumns="0" formatRows="0"/>
  <mergeCells count="298">
    <mergeCell ref="F186:I186"/>
    <mergeCell ref="L186:M186"/>
    <mergeCell ref="N186:Q186"/>
    <mergeCell ref="L187:M187"/>
    <mergeCell ref="N187:Q187"/>
    <mergeCell ref="L181:M181"/>
    <mergeCell ref="N181:Q181"/>
    <mergeCell ref="N178:Q178"/>
    <mergeCell ref="N180:Q180"/>
    <mergeCell ref="F181:I181"/>
    <mergeCell ref="F182:I182"/>
    <mergeCell ref="F183:I183"/>
    <mergeCell ref="F184:I184"/>
    <mergeCell ref="F185:I185"/>
    <mergeCell ref="F170:I170"/>
    <mergeCell ref="F171:I171"/>
    <mergeCell ref="F172:I172"/>
    <mergeCell ref="F173:I173"/>
    <mergeCell ref="F174:I174"/>
    <mergeCell ref="F175:I175"/>
    <mergeCell ref="N167:Q167"/>
    <mergeCell ref="F176:I176"/>
    <mergeCell ref="F179:I179"/>
    <mergeCell ref="F177:I177"/>
    <mergeCell ref="L179:M179"/>
    <mergeCell ref="N179:Q179"/>
    <mergeCell ref="F163:I163"/>
    <mergeCell ref="F164:I164"/>
    <mergeCell ref="F165:I165"/>
    <mergeCell ref="F166:I166"/>
    <mergeCell ref="F168:I168"/>
    <mergeCell ref="F169:I169"/>
    <mergeCell ref="L168:M168"/>
    <mergeCell ref="N168:Q168"/>
    <mergeCell ref="L169:M169"/>
    <mergeCell ref="N169:Q169"/>
    <mergeCell ref="L155:M155"/>
    <mergeCell ref="N155:Q155"/>
    <mergeCell ref="L156:M156"/>
    <mergeCell ref="N156:Q156"/>
    <mergeCell ref="F156:I156"/>
    <mergeCell ref="F162:I162"/>
    <mergeCell ref="F157:I157"/>
    <mergeCell ref="F158:I158"/>
    <mergeCell ref="F159:I159"/>
    <mergeCell ref="F160:I160"/>
    <mergeCell ref="F161:I161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F138:I138"/>
    <mergeCell ref="F139:I139"/>
    <mergeCell ref="F140:I140"/>
    <mergeCell ref="F141:I141"/>
    <mergeCell ref="F142:I142"/>
    <mergeCell ref="F143:I143"/>
    <mergeCell ref="F144:I144"/>
    <mergeCell ref="F145:I145"/>
    <mergeCell ref="F146:I146"/>
    <mergeCell ref="F129:I129"/>
    <mergeCell ref="F130:I130"/>
    <mergeCell ref="F131:I131"/>
    <mergeCell ref="F132:I132"/>
    <mergeCell ref="L132:M132"/>
    <mergeCell ref="N132:Q132"/>
    <mergeCell ref="F133:I133"/>
    <mergeCell ref="F134:I134"/>
    <mergeCell ref="F137:I137"/>
    <mergeCell ref="F135:I135"/>
    <mergeCell ref="F136:I136"/>
    <mergeCell ref="F122:I122"/>
    <mergeCell ref="L122:M122"/>
    <mergeCell ref="N122:Q122"/>
    <mergeCell ref="F123:I123"/>
    <mergeCell ref="F126:I126"/>
    <mergeCell ref="F124:I124"/>
    <mergeCell ref="F125:I125"/>
    <mergeCell ref="F127:I127"/>
    <mergeCell ref="F128:I128"/>
    <mergeCell ref="L117:M117"/>
    <mergeCell ref="N117:Q117"/>
    <mergeCell ref="N115:Q115"/>
    <mergeCell ref="N116:Q116"/>
    <mergeCell ref="F117:I117"/>
    <mergeCell ref="F120:I120"/>
    <mergeCell ref="F118:I118"/>
    <mergeCell ref="F119:I119"/>
    <mergeCell ref="F121:I121"/>
    <mergeCell ref="N96:Q96"/>
    <mergeCell ref="L98:Q98"/>
    <mergeCell ref="C104:Q104"/>
    <mergeCell ref="F106:P106"/>
    <mergeCell ref="F107:P107"/>
    <mergeCell ref="M109:P109"/>
    <mergeCell ref="M111:Q111"/>
    <mergeCell ref="M112:Q112"/>
    <mergeCell ref="F114:I114"/>
    <mergeCell ref="L114:M114"/>
    <mergeCell ref="N114:Q11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H1:K1"/>
    <mergeCell ref="S2:AC2"/>
    <mergeCell ref="M27:P27"/>
    <mergeCell ref="M30:P30"/>
    <mergeCell ref="M28:P28"/>
    <mergeCell ref="H32:J32"/>
    <mergeCell ref="M32:P32"/>
    <mergeCell ref="H33:J33"/>
    <mergeCell ref="M33:P33"/>
    <mergeCell ref="F296:I296"/>
    <mergeCell ref="F297:I297"/>
    <mergeCell ref="F298:I298"/>
    <mergeCell ref="F299:I299"/>
    <mergeCell ref="F300:I300"/>
    <mergeCell ref="N294:Q294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H34:J34"/>
    <mergeCell ref="M34:P34"/>
    <mergeCell ref="H35:J35"/>
    <mergeCell ref="M35:P35"/>
    <mergeCell ref="F287:I287"/>
    <mergeCell ref="F288:I288"/>
    <mergeCell ref="N279:Q279"/>
    <mergeCell ref="F289:I289"/>
    <mergeCell ref="F292:I292"/>
    <mergeCell ref="F290:I290"/>
    <mergeCell ref="F291:I291"/>
    <mergeCell ref="F293:I293"/>
    <mergeCell ref="F295:I295"/>
    <mergeCell ref="L295:M295"/>
    <mergeCell ref="N295:Q295"/>
    <mergeCell ref="F282:I282"/>
    <mergeCell ref="L280:M280"/>
    <mergeCell ref="N280:Q280"/>
    <mergeCell ref="F281:I281"/>
    <mergeCell ref="F283:I283"/>
    <mergeCell ref="F284:I284"/>
    <mergeCell ref="F285:I285"/>
    <mergeCell ref="F286:I286"/>
    <mergeCell ref="L286:M286"/>
    <mergeCell ref="N286:Q286"/>
    <mergeCell ref="L272:M272"/>
    <mergeCell ref="N272:Q272"/>
    <mergeCell ref="F273:I273"/>
    <mergeCell ref="F274:I274"/>
    <mergeCell ref="F275:I275"/>
    <mergeCell ref="F276:I276"/>
    <mergeCell ref="F277:I277"/>
    <mergeCell ref="F278:I278"/>
    <mergeCell ref="F280:I280"/>
    <mergeCell ref="F264:I264"/>
    <mergeCell ref="F265:I265"/>
    <mergeCell ref="F266:I266"/>
    <mergeCell ref="F267:I267"/>
    <mergeCell ref="F268:I268"/>
    <mergeCell ref="F269:I269"/>
    <mergeCell ref="F272:I272"/>
    <mergeCell ref="F270:I270"/>
    <mergeCell ref="F271:I271"/>
    <mergeCell ref="F255:I255"/>
    <mergeCell ref="F256:I256"/>
    <mergeCell ref="L256:M256"/>
    <mergeCell ref="N256:Q256"/>
    <mergeCell ref="F257:I257"/>
    <mergeCell ref="F258:I258"/>
    <mergeCell ref="F259:I259"/>
    <mergeCell ref="F260:I260"/>
    <mergeCell ref="F263:I263"/>
    <mergeCell ref="F261:I261"/>
    <mergeCell ref="F262:I262"/>
    <mergeCell ref="L263:M263"/>
    <mergeCell ref="N263:Q263"/>
    <mergeCell ref="F246:I246"/>
    <mergeCell ref="F247:I247"/>
    <mergeCell ref="F248:I248"/>
    <mergeCell ref="F249:I249"/>
    <mergeCell ref="F250:I250"/>
    <mergeCell ref="L250:M250"/>
    <mergeCell ref="N250:Q250"/>
    <mergeCell ref="F251:I251"/>
    <mergeCell ref="F254:I254"/>
    <mergeCell ref="F252:I252"/>
    <mergeCell ref="F253:I253"/>
    <mergeCell ref="F239:I239"/>
    <mergeCell ref="F240:I240"/>
    <mergeCell ref="F241:I241"/>
    <mergeCell ref="F242:I242"/>
    <mergeCell ref="F245:I245"/>
    <mergeCell ref="F243:I243"/>
    <mergeCell ref="F244:I244"/>
    <mergeCell ref="L244:M244"/>
    <mergeCell ref="N244:Q244"/>
    <mergeCell ref="F233:I233"/>
    <mergeCell ref="F234:I234"/>
    <mergeCell ref="F235:I235"/>
    <mergeCell ref="F238:I238"/>
    <mergeCell ref="F236:I236"/>
    <mergeCell ref="F237:I237"/>
    <mergeCell ref="L237:M237"/>
    <mergeCell ref="N237:Q237"/>
    <mergeCell ref="L238:M238"/>
    <mergeCell ref="N238:Q238"/>
    <mergeCell ref="F226:I226"/>
    <mergeCell ref="F227:I227"/>
    <mergeCell ref="F230:I230"/>
    <mergeCell ref="F228:I228"/>
    <mergeCell ref="F229:I229"/>
    <mergeCell ref="L229:M229"/>
    <mergeCell ref="N229:Q229"/>
    <mergeCell ref="F231:I231"/>
    <mergeCell ref="F232:I232"/>
    <mergeCell ref="F221:I221"/>
    <mergeCell ref="F219:I219"/>
    <mergeCell ref="F220:I220"/>
    <mergeCell ref="L221:M221"/>
    <mergeCell ref="N221:Q221"/>
    <mergeCell ref="F222:I222"/>
    <mergeCell ref="F223:I223"/>
    <mergeCell ref="F224:I224"/>
    <mergeCell ref="F225:I225"/>
    <mergeCell ref="L211:M211"/>
    <mergeCell ref="N211:Q211"/>
    <mergeCell ref="F213:I213"/>
    <mergeCell ref="F214:I214"/>
    <mergeCell ref="F215:I215"/>
    <mergeCell ref="F216:I216"/>
    <mergeCell ref="L216:M216"/>
    <mergeCell ref="N216:Q216"/>
    <mergeCell ref="F217:I217"/>
    <mergeCell ref="L199:M199"/>
    <mergeCell ref="F201:I201"/>
    <mergeCell ref="N199:Q199"/>
    <mergeCell ref="F200:I200"/>
    <mergeCell ref="F202:I202"/>
    <mergeCell ref="F203:I203"/>
    <mergeCell ref="F204:I204"/>
    <mergeCell ref="F205:I205"/>
    <mergeCell ref="F206:I206"/>
    <mergeCell ref="F304:I304"/>
    <mergeCell ref="F301:I301"/>
    <mergeCell ref="F302:I302"/>
    <mergeCell ref="F303:I303"/>
    <mergeCell ref="F187:I187"/>
    <mergeCell ref="F193:I193"/>
    <mergeCell ref="F188:I188"/>
    <mergeCell ref="F189:I189"/>
    <mergeCell ref="F190:I190"/>
    <mergeCell ref="F191:I191"/>
    <mergeCell ref="F192:I192"/>
    <mergeCell ref="F194:I194"/>
    <mergeCell ref="F195:I195"/>
    <mergeCell ref="F196:I196"/>
    <mergeCell ref="F197:I197"/>
    <mergeCell ref="F198:I198"/>
    <mergeCell ref="F199:I199"/>
    <mergeCell ref="F207:I207"/>
    <mergeCell ref="F208:I208"/>
    <mergeCell ref="F209:I209"/>
    <mergeCell ref="F212:I212"/>
    <mergeCell ref="F210:I210"/>
    <mergeCell ref="F211:I211"/>
    <mergeCell ref="F218:I218"/>
  </mergeCells>
  <hyperlinks>
    <hyperlink ref="F1:G1" location="C2" display="1) Krycí list rozpočtu" xr:uid="{00000000-0004-0000-0400-000000000000}"/>
    <hyperlink ref="H1:K1" location="C86" display="2) Rekapitulace rozpočtu" xr:uid="{00000000-0004-0000-0400-000001000000}"/>
    <hyperlink ref="L1" location="C114" display="3) Rozpočet" xr:uid="{00000000-0004-0000-0400-000002000000}"/>
    <hyperlink ref="S1:T1" location="'Rekapitulace stavby'!C2" display="Rekapitulace stavby" xr:uid="{00000000-0004-0000-04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N21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2"/>
      <c r="C1" s="12"/>
      <c r="D1" s="13" t="s">
        <v>1</v>
      </c>
      <c r="E1" s="12"/>
      <c r="F1" s="14" t="s">
        <v>107</v>
      </c>
      <c r="G1" s="14"/>
      <c r="H1" s="227" t="s">
        <v>108</v>
      </c>
      <c r="I1" s="227"/>
      <c r="J1" s="227"/>
      <c r="K1" s="227"/>
      <c r="L1" s="14" t="s">
        <v>109</v>
      </c>
      <c r="M1" s="12"/>
      <c r="N1" s="12"/>
      <c r="O1" s="13" t="s">
        <v>110</v>
      </c>
      <c r="P1" s="12"/>
      <c r="Q1" s="12"/>
      <c r="R1" s="12"/>
      <c r="S1" s="14" t="s">
        <v>111</v>
      </c>
      <c r="T1" s="14"/>
      <c r="U1" s="108"/>
      <c r="V1" s="108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76" t="s">
        <v>7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S2" s="183" t="s">
        <v>8</v>
      </c>
      <c r="T2" s="184"/>
      <c r="U2" s="184"/>
      <c r="V2" s="184"/>
      <c r="W2" s="184"/>
      <c r="X2" s="184"/>
      <c r="Y2" s="184"/>
      <c r="Z2" s="184"/>
      <c r="AA2" s="184"/>
      <c r="AB2" s="184"/>
      <c r="AC2" s="184"/>
      <c r="AT2" s="19" t="s">
        <v>93</v>
      </c>
      <c r="AZ2" s="109" t="s">
        <v>311</v>
      </c>
      <c r="BA2" s="109" t="s">
        <v>311</v>
      </c>
      <c r="BB2" s="109" t="s">
        <v>19</v>
      </c>
      <c r="BC2" s="109" t="s">
        <v>158</v>
      </c>
      <c r="BD2" s="109" t="s">
        <v>114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115</v>
      </c>
      <c r="AZ3" s="109" t="s">
        <v>1120</v>
      </c>
      <c r="BA3" s="109" t="s">
        <v>1120</v>
      </c>
      <c r="BB3" s="109" t="s">
        <v>19</v>
      </c>
      <c r="BC3" s="109" t="s">
        <v>1316</v>
      </c>
      <c r="BD3" s="109" t="s">
        <v>114</v>
      </c>
    </row>
    <row r="4" spans="1:66" ht="36.950000000000003" customHeight="1">
      <c r="B4" s="23"/>
      <c r="C4" s="178" t="s">
        <v>118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24"/>
      <c r="T4" s="18" t="s">
        <v>13</v>
      </c>
      <c r="AT4" s="19" t="s">
        <v>6</v>
      </c>
      <c r="AZ4" s="109" t="s">
        <v>241</v>
      </c>
      <c r="BA4" s="109" t="s">
        <v>241</v>
      </c>
      <c r="BB4" s="109" t="s">
        <v>19</v>
      </c>
      <c r="BC4" s="109" t="s">
        <v>1317</v>
      </c>
      <c r="BD4" s="109" t="s">
        <v>114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  <c r="AZ5" s="109" t="s">
        <v>112</v>
      </c>
      <c r="BA5" s="109" t="s">
        <v>112</v>
      </c>
      <c r="BB5" s="109" t="s">
        <v>19</v>
      </c>
      <c r="BC5" s="109" t="s">
        <v>1318</v>
      </c>
      <c r="BD5" s="109" t="s">
        <v>114</v>
      </c>
    </row>
    <row r="6" spans="1:66" ht="25.35" customHeight="1">
      <c r="B6" s="23"/>
      <c r="C6" s="25"/>
      <c r="D6" s="29" t="s">
        <v>16</v>
      </c>
      <c r="E6" s="25"/>
      <c r="F6" s="223" t="str">
        <f>'Rekapitulace stavby'!K6</f>
        <v>Pardubice - Černá za Bory malá okružní křižovatka silnic II/322 a III/2983</v>
      </c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5"/>
      <c r="R6" s="24"/>
      <c r="AZ6" s="109" t="s">
        <v>211</v>
      </c>
      <c r="BA6" s="109" t="s">
        <v>211</v>
      </c>
      <c r="BB6" s="109" t="s">
        <v>19</v>
      </c>
      <c r="BC6" s="109" t="s">
        <v>1319</v>
      </c>
      <c r="BD6" s="109" t="s">
        <v>114</v>
      </c>
    </row>
    <row r="7" spans="1:66" s="1" customFormat="1" ht="32.85" customHeight="1">
      <c r="B7" s="32"/>
      <c r="C7" s="33"/>
      <c r="D7" s="28" t="s">
        <v>123</v>
      </c>
      <c r="E7" s="33"/>
      <c r="F7" s="182" t="s">
        <v>1320</v>
      </c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33"/>
      <c r="R7" s="34"/>
      <c r="AZ7" s="109" t="s">
        <v>116</v>
      </c>
      <c r="BA7" s="109" t="s">
        <v>116</v>
      </c>
      <c r="BB7" s="109" t="s">
        <v>19</v>
      </c>
      <c r="BC7" s="109" t="s">
        <v>10</v>
      </c>
      <c r="BD7" s="109" t="s">
        <v>114</v>
      </c>
    </row>
    <row r="8" spans="1:66" s="1" customFormat="1" ht="14.45" customHeight="1">
      <c r="B8" s="32"/>
      <c r="C8" s="33"/>
      <c r="D8" s="29" t="s">
        <v>18</v>
      </c>
      <c r="E8" s="33"/>
      <c r="F8" s="27" t="s">
        <v>19</v>
      </c>
      <c r="G8" s="33"/>
      <c r="H8" s="33"/>
      <c r="I8" s="33"/>
      <c r="J8" s="33"/>
      <c r="K8" s="33"/>
      <c r="L8" s="33"/>
      <c r="M8" s="29" t="s">
        <v>20</v>
      </c>
      <c r="N8" s="33"/>
      <c r="O8" s="27" t="s">
        <v>19</v>
      </c>
      <c r="P8" s="33"/>
      <c r="Q8" s="33"/>
      <c r="R8" s="34"/>
      <c r="AZ8" s="109" t="s">
        <v>119</v>
      </c>
      <c r="BA8" s="109" t="s">
        <v>119</v>
      </c>
      <c r="BB8" s="109" t="s">
        <v>19</v>
      </c>
      <c r="BC8" s="109" t="s">
        <v>899</v>
      </c>
      <c r="BD8" s="109" t="s">
        <v>114</v>
      </c>
    </row>
    <row r="9" spans="1:66" s="1" customFormat="1" ht="14.45" customHeight="1">
      <c r="B9" s="32"/>
      <c r="C9" s="33"/>
      <c r="D9" s="29" t="s">
        <v>21</v>
      </c>
      <c r="E9" s="33"/>
      <c r="F9" s="27" t="s">
        <v>22</v>
      </c>
      <c r="G9" s="33"/>
      <c r="H9" s="33"/>
      <c r="I9" s="33"/>
      <c r="J9" s="33"/>
      <c r="K9" s="33"/>
      <c r="L9" s="33"/>
      <c r="M9" s="29" t="s">
        <v>23</v>
      </c>
      <c r="N9" s="33"/>
      <c r="O9" s="226" t="str">
        <f>'Rekapitulace stavby'!AN8</f>
        <v>19. 11. 2018</v>
      </c>
      <c r="P9" s="226"/>
      <c r="Q9" s="33"/>
      <c r="R9" s="34"/>
      <c r="AZ9" s="109" t="s">
        <v>331</v>
      </c>
      <c r="BA9" s="109" t="s">
        <v>331</v>
      </c>
      <c r="BB9" s="109" t="s">
        <v>19</v>
      </c>
      <c r="BC9" s="109" t="s">
        <v>287</v>
      </c>
      <c r="BD9" s="109" t="s">
        <v>114</v>
      </c>
    </row>
    <row r="10" spans="1:66" s="1" customFormat="1" ht="10.9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  <c r="AZ10" s="109" t="s">
        <v>230</v>
      </c>
      <c r="BA10" s="109" t="s">
        <v>230</v>
      </c>
      <c r="BB10" s="109" t="s">
        <v>19</v>
      </c>
      <c r="BC10" s="109" t="s">
        <v>80</v>
      </c>
      <c r="BD10" s="109" t="s">
        <v>114</v>
      </c>
    </row>
    <row r="11" spans="1:66" s="1" customFormat="1" ht="14.45" customHeight="1">
      <c r="B11" s="32"/>
      <c r="C11" s="33"/>
      <c r="D11" s="29" t="s">
        <v>25</v>
      </c>
      <c r="E11" s="33"/>
      <c r="F11" s="33"/>
      <c r="G11" s="33"/>
      <c r="H11" s="33"/>
      <c r="I11" s="33"/>
      <c r="J11" s="33"/>
      <c r="K11" s="33"/>
      <c r="L11" s="33"/>
      <c r="M11" s="29" t="s">
        <v>26</v>
      </c>
      <c r="N11" s="33"/>
      <c r="O11" s="180" t="str">
        <f>IF('Rekapitulace stavby'!AN10="","",'Rekapitulace stavby'!AN10)</f>
        <v/>
      </c>
      <c r="P11" s="180"/>
      <c r="Q11" s="33"/>
      <c r="R11" s="34"/>
      <c r="AZ11" s="109" t="s">
        <v>221</v>
      </c>
      <c r="BA11" s="109" t="s">
        <v>221</v>
      </c>
      <c r="BB11" s="109" t="s">
        <v>19</v>
      </c>
      <c r="BC11" s="109" t="s">
        <v>287</v>
      </c>
      <c r="BD11" s="109" t="s">
        <v>114</v>
      </c>
    </row>
    <row r="12" spans="1:66" s="1" customFormat="1" ht="18" customHeight="1">
      <c r="B12" s="32"/>
      <c r="C12" s="33"/>
      <c r="D12" s="33"/>
      <c r="E12" s="27" t="str">
        <f>IF('Rekapitulace stavby'!E11="","",'Rekapitulace stavby'!E11)</f>
        <v xml:space="preserve"> </v>
      </c>
      <c r="F12" s="33"/>
      <c r="G12" s="33"/>
      <c r="H12" s="33"/>
      <c r="I12" s="33"/>
      <c r="J12" s="33"/>
      <c r="K12" s="33"/>
      <c r="L12" s="33"/>
      <c r="M12" s="29" t="s">
        <v>27</v>
      </c>
      <c r="N12" s="33"/>
      <c r="O12" s="180" t="str">
        <f>IF('Rekapitulace stavby'!AN11="","",'Rekapitulace stavby'!AN11)</f>
        <v/>
      </c>
      <c r="P12" s="180"/>
      <c r="Q12" s="33"/>
      <c r="R12" s="34"/>
    </row>
    <row r="13" spans="1:66" s="1" customFormat="1" ht="6.95" customHeight="1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5" customHeight="1">
      <c r="B14" s="32"/>
      <c r="C14" s="33"/>
      <c r="D14" s="29" t="s">
        <v>28</v>
      </c>
      <c r="E14" s="33"/>
      <c r="F14" s="33"/>
      <c r="G14" s="33"/>
      <c r="H14" s="33"/>
      <c r="I14" s="33"/>
      <c r="J14" s="33"/>
      <c r="K14" s="33"/>
      <c r="L14" s="33"/>
      <c r="M14" s="29" t="s">
        <v>26</v>
      </c>
      <c r="N14" s="33"/>
      <c r="O14" s="180" t="str">
        <f>IF('Rekapitulace stavby'!AN13="","",'Rekapitulace stavby'!AN13)</f>
        <v/>
      </c>
      <c r="P14" s="180"/>
      <c r="Q14" s="33"/>
      <c r="R14" s="34"/>
    </row>
    <row r="15" spans="1:66" s="1" customFormat="1" ht="18" customHeight="1">
      <c r="B15" s="32"/>
      <c r="C15" s="33"/>
      <c r="D15" s="33"/>
      <c r="E15" s="27" t="str">
        <f>IF('Rekapitulace stavby'!E14="","",'Rekapitulace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27</v>
      </c>
      <c r="N15" s="33"/>
      <c r="O15" s="180" t="str">
        <f>IF('Rekapitulace stavby'!AN14="","",'Rekapitulace stavby'!AN14)</f>
        <v/>
      </c>
      <c r="P15" s="180"/>
      <c r="Q15" s="33"/>
      <c r="R15" s="34"/>
    </row>
    <row r="16" spans="1:66" s="1" customFormat="1" ht="6.95" customHeight="1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5" customHeight="1">
      <c r="B17" s="32"/>
      <c r="C17" s="33"/>
      <c r="D17" s="29" t="s">
        <v>29</v>
      </c>
      <c r="E17" s="33"/>
      <c r="F17" s="33"/>
      <c r="G17" s="33"/>
      <c r="H17" s="33"/>
      <c r="I17" s="33"/>
      <c r="J17" s="33"/>
      <c r="K17" s="33"/>
      <c r="L17" s="33"/>
      <c r="M17" s="29" t="s">
        <v>26</v>
      </c>
      <c r="N17" s="33"/>
      <c r="O17" s="180" t="str">
        <f>IF('Rekapitulace stavby'!AN16="","",'Rekapitulace stavby'!AN16)</f>
        <v/>
      </c>
      <c r="P17" s="180"/>
      <c r="Q17" s="33"/>
      <c r="R17" s="34"/>
    </row>
    <row r="18" spans="2:18" s="1" customFormat="1" ht="18" customHeight="1">
      <c r="B18" s="32"/>
      <c r="C18" s="33"/>
      <c r="D18" s="33"/>
      <c r="E18" s="27" t="str">
        <f>IF('Rekapitulace stavby'!E17="","",'Rekapitulace stavby'!E17)</f>
        <v xml:space="preserve"> </v>
      </c>
      <c r="F18" s="33"/>
      <c r="G18" s="33"/>
      <c r="H18" s="33"/>
      <c r="I18" s="33"/>
      <c r="J18" s="33"/>
      <c r="K18" s="33"/>
      <c r="L18" s="33"/>
      <c r="M18" s="29" t="s">
        <v>27</v>
      </c>
      <c r="N18" s="33"/>
      <c r="O18" s="180" t="str">
        <f>IF('Rekapitulace stavby'!AN17="","",'Rekapitulace stavby'!AN17)</f>
        <v/>
      </c>
      <c r="P18" s="180"/>
      <c r="Q18" s="33"/>
      <c r="R18" s="34"/>
    </row>
    <row r="19" spans="2:18" s="1" customFormat="1" ht="6.95" customHeight="1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5" customHeight="1">
      <c r="B20" s="32"/>
      <c r="C20" s="33"/>
      <c r="D20" s="29" t="s">
        <v>31</v>
      </c>
      <c r="E20" s="33"/>
      <c r="F20" s="33"/>
      <c r="G20" s="33"/>
      <c r="H20" s="33"/>
      <c r="I20" s="33"/>
      <c r="J20" s="33"/>
      <c r="K20" s="33"/>
      <c r="L20" s="33"/>
      <c r="M20" s="29" t="s">
        <v>26</v>
      </c>
      <c r="N20" s="33"/>
      <c r="O20" s="180" t="str">
        <f>IF('Rekapitulace stavby'!AN19="","",'Rekapitulace stavby'!AN19)</f>
        <v/>
      </c>
      <c r="P20" s="180"/>
      <c r="Q20" s="33"/>
      <c r="R20" s="34"/>
    </row>
    <row r="21" spans="2:18" s="1" customFormat="1" ht="18" customHeight="1">
      <c r="B21" s="32"/>
      <c r="C21" s="33"/>
      <c r="D21" s="33"/>
      <c r="E21" s="27" t="str">
        <f>IF('Rekapitulace stavby'!E20="","",'Rekapitulace stavby'!E20)</f>
        <v xml:space="preserve"> </v>
      </c>
      <c r="F21" s="33"/>
      <c r="G21" s="33"/>
      <c r="H21" s="33"/>
      <c r="I21" s="33"/>
      <c r="J21" s="33"/>
      <c r="K21" s="33"/>
      <c r="L21" s="33"/>
      <c r="M21" s="29" t="s">
        <v>27</v>
      </c>
      <c r="N21" s="33"/>
      <c r="O21" s="180" t="str">
        <f>IF('Rekapitulace stavby'!AN20="","",'Rekapitulace stavby'!AN20)</f>
        <v/>
      </c>
      <c r="P21" s="180"/>
      <c r="Q21" s="33"/>
      <c r="R21" s="34"/>
    </row>
    <row r="22" spans="2:18" s="1" customFormat="1" ht="6.95" customHeight="1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5" customHeight="1">
      <c r="B23" s="32"/>
      <c r="C23" s="33"/>
      <c r="D23" s="29" t="s">
        <v>32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6.5" customHeight="1">
      <c r="B24" s="32"/>
      <c r="C24" s="33"/>
      <c r="D24" s="33"/>
      <c r="E24" s="188" t="s">
        <v>19</v>
      </c>
      <c r="F24" s="188"/>
      <c r="G24" s="188"/>
      <c r="H24" s="188"/>
      <c r="I24" s="188"/>
      <c r="J24" s="188"/>
      <c r="K24" s="188"/>
      <c r="L24" s="188"/>
      <c r="M24" s="33"/>
      <c r="N24" s="33"/>
      <c r="O24" s="33"/>
      <c r="P24" s="33"/>
      <c r="Q24" s="33"/>
      <c r="R24" s="34"/>
    </row>
    <row r="25" spans="2:18" s="1" customFormat="1" ht="6.95" customHeigh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5" customHeight="1">
      <c r="B27" s="32"/>
      <c r="C27" s="33"/>
      <c r="D27" s="110" t="s">
        <v>149</v>
      </c>
      <c r="E27" s="33"/>
      <c r="F27" s="33"/>
      <c r="G27" s="33"/>
      <c r="H27" s="33"/>
      <c r="I27" s="33"/>
      <c r="J27" s="33"/>
      <c r="K27" s="33"/>
      <c r="L27" s="33"/>
      <c r="M27" s="189">
        <f>N88</f>
        <v>0</v>
      </c>
      <c r="N27" s="189"/>
      <c r="O27" s="189"/>
      <c r="P27" s="189"/>
      <c r="Q27" s="33"/>
      <c r="R27" s="34"/>
    </row>
    <row r="28" spans="2:18" s="1" customFormat="1" ht="14.45" customHeight="1">
      <c r="B28" s="32"/>
      <c r="C28" s="33"/>
      <c r="D28" s="31" t="s">
        <v>151</v>
      </c>
      <c r="E28" s="33"/>
      <c r="F28" s="33"/>
      <c r="G28" s="33"/>
      <c r="H28" s="33"/>
      <c r="I28" s="33"/>
      <c r="J28" s="33"/>
      <c r="K28" s="33"/>
      <c r="L28" s="33"/>
      <c r="M28" s="189">
        <f>N94</f>
        <v>0</v>
      </c>
      <c r="N28" s="189"/>
      <c r="O28" s="189"/>
      <c r="P28" s="189"/>
      <c r="Q28" s="33"/>
      <c r="R28" s="34"/>
    </row>
    <row r="29" spans="2:18" s="1" customFormat="1" ht="6.95" customHeight="1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>
      <c r="B30" s="32"/>
      <c r="C30" s="33"/>
      <c r="D30" s="111" t="s">
        <v>35</v>
      </c>
      <c r="E30" s="33"/>
      <c r="F30" s="33"/>
      <c r="G30" s="33"/>
      <c r="H30" s="33"/>
      <c r="I30" s="33"/>
      <c r="J30" s="33"/>
      <c r="K30" s="33"/>
      <c r="L30" s="33"/>
      <c r="M30" s="228">
        <f>ROUND(M27+M28,2)</f>
        <v>0</v>
      </c>
      <c r="N30" s="225"/>
      <c r="O30" s="225"/>
      <c r="P30" s="225"/>
      <c r="Q30" s="33"/>
      <c r="R30" s="34"/>
    </row>
    <row r="31" spans="2:18" s="1" customFormat="1" ht="6.95" customHeight="1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5" customHeight="1">
      <c r="B32" s="32"/>
      <c r="C32" s="33"/>
      <c r="D32" s="39" t="s">
        <v>36</v>
      </c>
      <c r="E32" s="39" t="s">
        <v>37</v>
      </c>
      <c r="F32" s="40">
        <v>0.21</v>
      </c>
      <c r="G32" s="112" t="s">
        <v>38</v>
      </c>
      <c r="H32" s="229">
        <f>ROUND((SUM(BE94:BE95)+SUM(BE113:BE213)), 2)</f>
        <v>0</v>
      </c>
      <c r="I32" s="225"/>
      <c r="J32" s="225"/>
      <c r="K32" s="33"/>
      <c r="L32" s="33"/>
      <c r="M32" s="229">
        <f>ROUND(ROUND((SUM(BE94:BE95)+SUM(BE113:BE213)), 2)*F32, 2)</f>
        <v>0</v>
      </c>
      <c r="N32" s="225"/>
      <c r="O32" s="225"/>
      <c r="P32" s="225"/>
      <c r="Q32" s="33"/>
      <c r="R32" s="34"/>
    </row>
    <row r="33" spans="2:18" s="1" customFormat="1" ht="14.45" customHeight="1">
      <c r="B33" s="32"/>
      <c r="C33" s="33"/>
      <c r="D33" s="33"/>
      <c r="E33" s="39" t="s">
        <v>39</v>
      </c>
      <c r="F33" s="40">
        <v>0.15</v>
      </c>
      <c r="G33" s="112" t="s">
        <v>38</v>
      </c>
      <c r="H33" s="229">
        <f>ROUND((SUM(BF94:BF95)+SUM(BF113:BF213)), 2)</f>
        <v>0</v>
      </c>
      <c r="I33" s="225"/>
      <c r="J33" s="225"/>
      <c r="K33" s="33"/>
      <c r="L33" s="33"/>
      <c r="M33" s="229">
        <f>ROUND(ROUND((SUM(BF94:BF95)+SUM(BF113:BF213)), 2)*F33, 2)</f>
        <v>0</v>
      </c>
      <c r="N33" s="225"/>
      <c r="O33" s="225"/>
      <c r="P33" s="225"/>
      <c r="Q33" s="33"/>
      <c r="R33" s="34"/>
    </row>
    <row r="34" spans="2:18" s="1" customFormat="1" ht="14.45" hidden="1" customHeight="1">
      <c r="B34" s="32"/>
      <c r="C34" s="33"/>
      <c r="D34" s="33"/>
      <c r="E34" s="39" t="s">
        <v>40</v>
      </c>
      <c r="F34" s="40">
        <v>0.21</v>
      </c>
      <c r="G34" s="112" t="s">
        <v>38</v>
      </c>
      <c r="H34" s="229">
        <f>ROUND((SUM(BG94:BG95)+SUM(BG113:BG213)), 2)</f>
        <v>0</v>
      </c>
      <c r="I34" s="225"/>
      <c r="J34" s="225"/>
      <c r="K34" s="33"/>
      <c r="L34" s="33"/>
      <c r="M34" s="229">
        <v>0</v>
      </c>
      <c r="N34" s="225"/>
      <c r="O34" s="225"/>
      <c r="P34" s="225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41</v>
      </c>
      <c r="F35" s="40">
        <v>0.15</v>
      </c>
      <c r="G35" s="112" t="s">
        <v>38</v>
      </c>
      <c r="H35" s="229">
        <f>ROUND((SUM(BH94:BH95)+SUM(BH113:BH213)), 2)</f>
        <v>0</v>
      </c>
      <c r="I35" s="225"/>
      <c r="J35" s="225"/>
      <c r="K35" s="33"/>
      <c r="L35" s="33"/>
      <c r="M35" s="229">
        <v>0</v>
      </c>
      <c r="N35" s="225"/>
      <c r="O35" s="225"/>
      <c r="P35" s="225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42</v>
      </c>
      <c r="F36" s="40">
        <v>0</v>
      </c>
      <c r="G36" s="112" t="s">
        <v>38</v>
      </c>
      <c r="H36" s="229">
        <f>ROUND((SUM(BI94:BI95)+SUM(BI113:BI213)), 2)</f>
        <v>0</v>
      </c>
      <c r="I36" s="225"/>
      <c r="J36" s="225"/>
      <c r="K36" s="33"/>
      <c r="L36" s="33"/>
      <c r="M36" s="229">
        <v>0</v>
      </c>
      <c r="N36" s="225"/>
      <c r="O36" s="225"/>
      <c r="P36" s="225"/>
      <c r="Q36" s="33"/>
      <c r="R36" s="34"/>
    </row>
    <row r="37" spans="2:18" s="1" customFormat="1" ht="6.95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>
      <c r="B38" s="32"/>
      <c r="C38" s="107"/>
      <c r="D38" s="113" t="s">
        <v>43</v>
      </c>
      <c r="E38" s="76"/>
      <c r="F38" s="76"/>
      <c r="G38" s="114" t="s">
        <v>44</v>
      </c>
      <c r="H38" s="115" t="s">
        <v>45</v>
      </c>
      <c r="I38" s="76"/>
      <c r="J38" s="76"/>
      <c r="K38" s="76"/>
      <c r="L38" s="230">
        <f>SUM(M30:M36)</f>
        <v>0</v>
      </c>
      <c r="M38" s="230"/>
      <c r="N38" s="230"/>
      <c r="O38" s="230"/>
      <c r="P38" s="231"/>
      <c r="Q38" s="107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ht="13.5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4"/>
    </row>
    <row r="42" spans="2:18" ht="13.5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 ht="13.5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 ht="13.5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 ht="13.5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 ht="13.5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 ht="13.5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 ht="13.5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 ht="13.5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>
      <c r="B50" s="32"/>
      <c r="C50" s="33"/>
      <c r="D50" s="47" t="s">
        <v>46</v>
      </c>
      <c r="E50" s="48"/>
      <c r="F50" s="48"/>
      <c r="G50" s="48"/>
      <c r="H50" s="49"/>
      <c r="I50" s="33"/>
      <c r="J50" s="47" t="s">
        <v>47</v>
      </c>
      <c r="K50" s="48"/>
      <c r="L50" s="48"/>
      <c r="M50" s="48"/>
      <c r="N50" s="48"/>
      <c r="O50" s="48"/>
      <c r="P50" s="49"/>
      <c r="Q50" s="33"/>
      <c r="R50" s="34"/>
    </row>
    <row r="51" spans="2:18" ht="13.5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 ht="13.5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 ht="13.5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 ht="13.5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 ht="13.5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 ht="13.5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 ht="13.5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 ht="13.5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>
      <c r="B59" s="32"/>
      <c r="C59" s="33"/>
      <c r="D59" s="52" t="s">
        <v>48</v>
      </c>
      <c r="E59" s="53"/>
      <c r="F59" s="53"/>
      <c r="G59" s="54" t="s">
        <v>49</v>
      </c>
      <c r="H59" s="55"/>
      <c r="I59" s="33"/>
      <c r="J59" s="52" t="s">
        <v>48</v>
      </c>
      <c r="K59" s="53"/>
      <c r="L59" s="53"/>
      <c r="M59" s="53"/>
      <c r="N59" s="54" t="s">
        <v>49</v>
      </c>
      <c r="O59" s="53"/>
      <c r="P59" s="55"/>
      <c r="Q59" s="33"/>
      <c r="R59" s="34"/>
    </row>
    <row r="60" spans="2:18" ht="13.5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>
      <c r="B61" s="32"/>
      <c r="C61" s="33"/>
      <c r="D61" s="47" t="s">
        <v>50</v>
      </c>
      <c r="E61" s="48"/>
      <c r="F61" s="48"/>
      <c r="G61" s="48"/>
      <c r="H61" s="49"/>
      <c r="I61" s="33"/>
      <c r="J61" s="47" t="s">
        <v>51</v>
      </c>
      <c r="K61" s="48"/>
      <c r="L61" s="48"/>
      <c r="M61" s="48"/>
      <c r="N61" s="48"/>
      <c r="O61" s="48"/>
      <c r="P61" s="49"/>
      <c r="Q61" s="33"/>
      <c r="R61" s="34"/>
    </row>
    <row r="62" spans="2:18" ht="13.5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 ht="13.5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 ht="13.5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21" ht="13.5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21" ht="13.5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21" ht="13.5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21" ht="13.5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21" ht="13.5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21" s="1" customFormat="1">
      <c r="B70" s="32"/>
      <c r="C70" s="33"/>
      <c r="D70" s="52" t="s">
        <v>48</v>
      </c>
      <c r="E70" s="53"/>
      <c r="F70" s="53"/>
      <c r="G70" s="54" t="s">
        <v>49</v>
      </c>
      <c r="H70" s="55"/>
      <c r="I70" s="33"/>
      <c r="J70" s="52" t="s">
        <v>48</v>
      </c>
      <c r="K70" s="53"/>
      <c r="L70" s="53"/>
      <c r="M70" s="53"/>
      <c r="N70" s="54" t="s">
        <v>49</v>
      </c>
      <c r="O70" s="53"/>
      <c r="P70" s="55"/>
      <c r="Q70" s="33"/>
      <c r="R70" s="34"/>
    </row>
    <row r="71" spans="2:21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5" customHeight="1">
      <c r="B75" s="116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8"/>
    </row>
    <row r="76" spans="2:21" s="1" customFormat="1" ht="36.950000000000003" customHeight="1">
      <c r="B76" s="32"/>
      <c r="C76" s="178" t="s">
        <v>161</v>
      </c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34"/>
      <c r="T76" s="119"/>
      <c r="U76" s="119"/>
    </row>
    <row r="77" spans="2:21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19"/>
      <c r="U77" s="119"/>
    </row>
    <row r="78" spans="2:21" s="1" customFormat="1" ht="30" customHeight="1">
      <c r="B78" s="32"/>
      <c r="C78" s="29" t="s">
        <v>16</v>
      </c>
      <c r="D78" s="33"/>
      <c r="E78" s="33"/>
      <c r="F78" s="223" t="str">
        <f>F6</f>
        <v>Pardubice - Černá za Bory malá okružní křižovatka silnic II/322 a III/2983</v>
      </c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33"/>
      <c r="R78" s="34"/>
      <c r="T78" s="119"/>
      <c r="U78" s="119"/>
    </row>
    <row r="79" spans="2:21" s="1" customFormat="1" ht="36.950000000000003" customHeight="1">
      <c r="B79" s="32"/>
      <c r="C79" s="66" t="s">
        <v>123</v>
      </c>
      <c r="D79" s="33"/>
      <c r="E79" s="33"/>
      <c r="F79" s="208" t="str">
        <f>F7</f>
        <v>SO 402 - Úpravy Telefonica O2</v>
      </c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33"/>
      <c r="R79" s="34"/>
      <c r="T79" s="119"/>
      <c r="U79" s="119"/>
    </row>
    <row r="80" spans="2:21" s="1" customFormat="1" ht="6.95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  <c r="T80" s="119"/>
      <c r="U80" s="119"/>
    </row>
    <row r="81" spans="2:47" s="1" customFormat="1" ht="18" customHeight="1">
      <c r="B81" s="32"/>
      <c r="C81" s="29" t="s">
        <v>21</v>
      </c>
      <c r="D81" s="33"/>
      <c r="E81" s="33"/>
      <c r="F81" s="27" t="str">
        <f>F9</f>
        <v xml:space="preserve"> </v>
      </c>
      <c r="G81" s="33"/>
      <c r="H81" s="33"/>
      <c r="I81" s="33"/>
      <c r="J81" s="33"/>
      <c r="K81" s="29" t="s">
        <v>23</v>
      </c>
      <c r="L81" s="33"/>
      <c r="M81" s="226" t="str">
        <f>IF(O9="","",O9)</f>
        <v>19. 11. 2018</v>
      </c>
      <c r="N81" s="226"/>
      <c r="O81" s="226"/>
      <c r="P81" s="226"/>
      <c r="Q81" s="33"/>
      <c r="R81" s="34"/>
      <c r="T81" s="119"/>
      <c r="U81" s="119"/>
    </row>
    <row r="82" spans="2:47" s="1" customFormat="1" ht="6.95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  <c r="T82" s="119"/>
      <c r="U82" s="119"/>
    </row>
    <row r="83" spans="2:47" s="1" customFormat="1">
      <c r="B83" s="32"/>
      <c r="C83" s="29" t="s">
        <v>25</v>
      </c>
      <c r="D83" s="33"/>
      <c r="E83" s="33"/>
      <c r="F83" s="27" t="str">
        <f>E12</f>
        <v xml:space="preserve"> </v>
      </c>
      <c r="G83" s="33"/>
      <c r="H83" s="33"/>
      <c r="I83" s="33"/>
      <c r="J83" s="33"/>
      <c r="K83" s="29" t="s">
        <v>29</v>
      </c>
      <c r="L83" s="33"/>
      <c r="M83" s="180" t="str">
        <f>E18</f>
        <v xml:space="preserve"> </v>
      </c>
      <c r="N83" s="180"/>
      <c r="O83" s="180"/>
      <c r="P83" s="180"/>
      <c r="Q83" s="180"/>
      <c r="R83" s="34"/>
      <c r="T83" s="119"/>
      <c r="U83" s="119"/>
    </row>
    <row r="84" spans="2:47" s="1" customFormat="1" ht="14.45" customHeight="1">
      <c r="B84" s="32"/>
      <c r="C84" s="29" t="s">
        <v>28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31</v>
      </c>
      <c r="L84" s="33"/>
      <c r="M84" s="180" t="str">
        <f>E21</f>
        <v xml:space="preserve"> </v>
      </c>
      <c r="N84" s="180"/>
      <c r="O84" s="180"/>
      <c r="P84" s="180"/>
      <c r="Q84" s="180"/>
      <c r="R84" s="34"/>
      <c r="T84" s="119"/>
      <c r="U84" s="119"/>
    </row>
    <row r="85" spans="2:47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  <c r="T85" s="119"/>
      <c r="U85" s="119"/>
    </row>
    <row r="86" spans="2:47" s="1" customFormat="1" ht="29.25" customHeight="1">
      <c r="B86" s="32"/>
      <c r="C86" s="232" t="s">
        <v>162</v>
      </c>
      <c r="D86" s="233"/>
      <c r="E86" s="233"/>
      <c r="F86" s="233"/>
      <c r="G86" s="233"/>
      <c r="H86" s="107"/>
      <c r="I86" s="107"/>
      <c r="J86" s="107"/>
      <c r="K86" s="107"/>
      <c r="L86" s="107"/>
      <c r="M86" s="107"/>
      <c r="N86" s="232" t="s">
        <v>163</v>
      </c>
      <c r="O86" s="233"/>
      <c r="P86" s="233"/>
      <c r="Q86" s="233"/>
      <c r="R86" s="34"/>
      <c r="T86" s="119"/>
      <c r="U86" s="119"/>
    </row>
    <row r="87" spans="2:47" s="1" customFormat="1" ht="10.3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  <c r="T87" s="119"/>
      <c r="U87" s="119"/>
    </row>
    <row r="88" spans="2:47" s="1" customFormat="1" ht="29.25" customHeight="1">
      <c r="B88" s="32"/>
      <c r="C88" s="120" t="s">
        <v>164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187">
        <f>N113</f>
        <v>0</v>
      </c>
      <c r="O88" s="234"/>
      <c r="P88" s="234"/>
      <c r="Q88" s="234"/>
      <c r="R88" s="34"/>
      <c r="T88" s="119"/>
      <c r="U88" s="119"/>
      <c r="AU88" s="19" t="s">
        <v>115</v>
      </c>
    </row>
    <row r="89" spans="2:47" s="6" customFormat="1" ht="24.95" customHeight="1">
      <c r="B89" s="121"/>
      <c r="C89" s="122"/>
      <c r="D89" s="123" t="s">
        <v>165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35">
        <f>N114</f>
        <v>0</v>
      </c>
      <c r="O89" s="236"/>
      <c r="P89" s="236"/>
      <c r="Q89" s="236"/>
      <c r="R89" s="124"/>
      <c r="T89" s="125"/>
      <c r="U89" s="125"/>
    </row>
    <row r="90" spans="2:47" s="6" customFormat="1" ht="24.95" customHeight="1">
      <c r="B90" s="121"/>
      <c r="C90" s="122"/>
      <c r="D90" s="123" t="s">
        <v>1321</v>
      </c>
      <c r="E90" s="122"/>
      <c r="F90" s="122"/>
      <c r="G90" s="122"/>
      <c r="H90" s="122"/>
      <c r="I90" s="122"/>
      <c r="J90" s="122"/>
      <c r="K90" s="122"/>
      <c r="L90" s="122"/>
      <c r="M90" s="122"/>
      <c r="N90" s="235">
        <f>N148</f>
        <v>0</v>
      </c>
      <c r="O90" s="236"/>
      <c r="P90" s="236"/>
      <c r="Q90" s="236"/>
      <c r="R90" s="124"/>
      <c r="T90" s="125"/>
      <c r="U90" s="125"/>
    </row>
    <row r="91" spans="2:47" s="6" customFormat="1" ht="24.95" customHeight="1">
      <c r="B91" s="121"/>
      <c r="C91" s="122"/>
      <c r="D91" s="123" t="s">
        <v>167</v>
      </c>
      <c r="E91" s="122"/>
      <c r="F91" s="122"/>
      <c r="G91" s="122"/>
      <c r="H91" s="122"/>
      <c r="I91" s="122"/>
      <c r="J91" s="122"/>
      <c r="K91" s="122"/>
      <c r="L91" s="122"/>
      <c r="M91" s="122"/>
      <c r="N91" s="235">
        <f>N175</f>
        <v>0</v>
      </c>
      <c r="O91" s="236"/>
      <c r="P91" s="236"/>
      <c r="Q91" s="236"/>
      <c r="R91" s="124"/>
      <c r="T91" s="125"/>
      <c r="U91" s="125"/>
    </row>
    <row r="92" spans="2:47" s="6" customFormat="1" ht="24.95" customHeight="1">
      <c r="B92" s="121"/>
      <c r="C92" s="122"/>
      <c r="D92" s="123" t="s">
        <v>169</v>
      </c>
      <c r="E92" s="122"/>
      <c r="F92" s="122"/>
      <c r="G92" s="122"/>
      <c r="H92" s="122"/>
      <c r="I92" s="122"/>
      <c r="J92" s="122"/>
      <c r="K92" s="122"/>
      <c r="L92" s="122"/>
      <c r="M92" s="122"/>
      <c r="N92" s="235">
        <f>N204</f>
        <v>0</v>
      </c>
      <c r="O92" s="236"/>
      <c r="P92" s="236"/>
      <c r="Q92" s="236"/>
      <c r="R92" s="124"/>
      <c r="T92" s="125"/>
      <c r="U92" s="125"/>
    </row>
    <row r="93" spans="2:47" s="1" customFormat="1" ht="21.75" customHeight="1"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4"/>
      <c r="T93" s="119"/>
      <c r="U93" s="119"/>
    </row>
    <row r="94" spans="2:47" s="1" customFormat="1" ht="29.25" customHeight="1">
      <c r="B94" s="32"/>
      <c r="C94" s="120" t="s">
        <v>171</v>
      </c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234">
        <v>0</v>
      </c>
      <c r="O94" s="237"/>
      <c r="P94" s="237"/>
      <c r="Q94" s="237"/>
      <c r="R94" s="34"/>
      <c r="T94" s="126"/>
      <c r="U94" s="127" t="s">
        <v>36</v>
      </c>
    </row>
    <row r="95" spans="2:47" s="1" customFormat="1" ht="18" customHeight="1"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4"/>
      <c r="T95" s="119"/>
      <c r="U95" s="119"/>
    </row>
    <row r="96" spans="2:47" s="1" customFormat="1" ht="29.25" customHeight="1">
      <c r="B96" s="32"/>
      <c r="C96" s="106" t="s">
        <v>106</v>
      </c>
      <c r="D96" s="107"/>
      <c r="E96" s="107"/>
      <c r="F96" s="107"/>
      <c r="G96" s="107"/>
      <c r="H96" s="107"/>
      <c r="I96" s="107"/>
      <c r="J96" s="107"/>
      <c r="K96" s="107"/>
      <c r="L96" s="210">
        <f>ROUND(SUM(N88+N94),2)</f>
        <v>0</v>
      </c>
      <c r="M96" s="210"/>
      <c r="N96" s="210"/>
      <c r="O96" s="210"/>
      <c r="P96" s="210"/>
      <c r="Q96" s="210"/>
      <c r="R96" s="34"/>
      <c r="T96" s="119"/>
      <c r="U96" s="119"/>
    </row>
    <row r="97" spans="2:27" s="1" customFormat="1" ht="6.95" customHeight="1"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8"/>
      <c r="T97" s="119"/>
      <c r="U97" s="119"/>
    </row>
    <row r="101" spans="2:27" s="1" customFormat="1" ht="6.95" customHeight="1"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1"/>
    </row>
    <row r="102" spans="2:27" s="1" customFormat="1" ht="36.950000000000003" customHeight="1">
      <c r="B102" s="32"/>
      <c r="C102" s="178" t="s">
        <v>172</v>
      </c>
      <c r="D102" s="225"/>
      <c r="E102" s="225"/>
      <c r="F102" s="225"/>
      <c r="G102" s="225"/>
      <c r="H102" s="225"/>
      <c r="I102" s="225"/>
      <c r="J102" s="225"/>
      <c r="K102" s="225"/>
      <c r="L102" s="225"/>
      <c r="M102" s="225"/>
      <c r="N102" s="225"/>
      <c r="O102" s="225"/>
      <c r="P102" s="225"/>
      <c r="Q102" s="225"/>
      <c r="R102" s="34"/>
    </row>
    <row r="103" spans="2:27" s="1" customFormat="1" ht="6.95" customHeight="1"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4"/>
    </row>
    <row r="104" spans="2:27" s="1" customFormat="1" ht="30" customHeight="1">
      <c r="B104" s="32"/>
      <c r="C104" s="29" t="s">
        <v>16</v>
      </c>
      <c r="D104" s="33"/>
      <c r="E104" s="33"/>
      <c r="F104" s="223" t="str">
        <f>F6</f>
        <v>Pardubice - Černá za Bory malá okružní křižovatka silnic II/322 a III/2983</v>
      </c>
      <c r="G104" s="224"/>
      <c r="H104" s="224"/>
      <c r="I104" s="224"/>
      <c r="J104" s="224"/>
      <c r="K104" s="224"/>
      <c r="L104" s="224"/>
      <c r="M104" s="224"/>
      <c r="N104" s="224"/>
      <c r="O104" s="224"/>
      <c r="P104" s="224"/>
      <c r="Q104" s="33"/>
      <c r="R104" s="34"/>
    </row>
    <row r="105" spans="2:27" s="1" customFormat="1" ht="36.950000000000003" customHeight="1">
      <c r="B105" s="32"/>
      <c r="C105" s="66" t="s">
        <v>123</v>
      </c>
      <c r="D105" s="33"/>
      <c r="E105" s="33"/>
      <c r="F105" s="208" t="str">
        <f>F7</f>
        <v>SO 402 - Úpravy Telefonica O2</v>
      </c>
      <c r="G105" s="225"/>
      <c r="H105" s="225"/>
      <c r="I105" s="225"/>
      <c r="J105" s="225"/>
      <c r="K105" s="225"/>
      <c r="L105" s="225"/>
      <c r="M105" s="225"/>
      <c r="N105" s="225"/>
      <c r="O105" s="225"/>
      <c r="P105" s="225"/>
      <c r="Q105" s="33"/>
      <c r="R105" s="34"/>
    </row>
    <row r="106" spans="2:27" s="1" customFormat="1" ht="6.95" customHeight="1"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4"/>
    </row>
    <row r="107" spans="2:27" s="1" customFormat="1" ht="18" customHeight="1">
      <c r="B107" s="32"/>
      <c r="C107" s="29" t="s">
        <v>21</v>
      </c>
      <c r="D107" s="33"/>
      <c r="E107" s="33"/>
      <c r="F107" s="27" t="str">
        <f>F9</f>
        <v xml:space="preserve"> </v>
      </c>
      <c r="G107" s="33"/>
      <c r="H107" s="33"/>
      <c r="I107" s="33"/>
      <c r="J107" s="33"/>
      <c r="K107" s="29" t="s">
        <v>23</v>
      </c>
      <c r="L107" s="33"/>
      <c r="M107" s="226" t="str">
        <f>IF(O9="","",O9)</f>
        <v>19. 11. 2018</v>
      </c>
      <c r="N107" s="226"/>
      <c r="O107" s="226"/>
      <c r="P107" s="226"/>
      <c r="Q107" s="33"/>
      <c r="R107" s="34"/>
    </row>
    <row r="108" spans="2:27" s="1" customFormat="1" ht="6.95" customHeight="1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4"/>
    </row>
    <row r="109" spans="2:27" s="1" customFormat="1">
      <c r="B109" s="32"/>
      <c r="C109" s="29" t="s">
        <v>25</v>
      </c>
      <c r="D109" s="33"/>
      <c r="E109" s="33"/>
      <c r="F109" s="27" t="str">
        <f>E12</f>
        <v xml:space="preserve"> </v>
      </c>
      <c r="G109" s="33"/>
      <c r="H109" s="33"/>
      <c r="I109" s="33"/>
      <c r="J109" s="33"/>
      <c r="K109" s="29" t="s">
        <v>29</v>
      </c>
      <c r="L109" s="33"/>
      <c r="M109" s="180" t="str">
        <f>E18</f>
        <v xml:space="preserve"> </v>
      </c>
      <c r="N109" s="180"/>
      <c r="O109" s="180"/>
      <c r="P109" s="180"/>
      <c r="Q109" s="180"/>
      <c r="R109" s="34"/>
    </row>
    <row r="110" spans="2:27" s="1" customFormat="1" ht="14.45" customHeight="1">
      <c r="B110" s="32"/>
      <c r="C110" s="29" t="s">
        <v>28</v>
      </c>
      <c r="D110" s="33"/>
      <c r="E110" s="33"/>
      <c r="F110" s="27" t="str">
        <f>IF(E15="","",E15)</f>
        <v xml:space="preserve"> </v>
      </c>
      <c r="G110" s="33"/>
      <c r="H110" s="33"/>
      <c r="I110" s="33"/>
      <c r="J110" s="33"/>
      <c r="K110" s="29" t="s">
        <v>31</v>
      </c>
      <c r="L110" s="33"/>
      <c r="M110" s="180" t="str">
        <f>E21</f>
        <v xml:space="preserve"> </v>
      </c>
      <c r="N110" s="180"/>
      <c r="O110" s="180"/>
      <c r="P110" s="180"/>
      <c r="Q110" s="180"/>
      <c r="R110" s="34"/>
    </row>
    <row r="111" spans="2:27" s="1" customFormat="1" ht="10.35" customHeight="1"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4"/>
    </row>
    <row r="112" spans="2:27" s="7" customFormat="1" ht="29.25" customHeight="1">
      <c r="B112" s="128"/>
      <c r="C112" s="129" t="s">
        <v>173</v>
      </c>
      <c r="D112" s="130" t="s">
        <v>174</v>
      </c>
      <c r="E112" s="130" t="s">
        <v>54</v>
      </c>
      <c r="F112" s="238" t="s">
        <v>175</v>
      </c>
      <c r="G112" s="238"/>
      <c r="H112" s="238"/>
      <c r="I112" s="238"/>
      <c r="J112" s="130" t="s">
        <v>176</v>
      </c>
      <c r="K112" s="130" t="s">
        <v>177</v>
      </c>
      <c r="L112" s="238" t="s">
        <v>178</v>
      </c>
      <c r="M112" s="238"/>
      <c r="N112" s="238" t="s">
        <v>163</v>
      </c>
      <c r="O112" s="238"/>
      <c r="P112" s="238"/>
      <c r="Q112" s="239"/>
      <c r="R112" s="131"/>
      <c r="T112" s="77" t="s">
        <v>179</v>
      </c>
      <c r="U112" s="78" t="s">
        <v>36</v>
      </c>
      <c r="V112" s="78" t="s">
        <v>180</v>
      </c>
      <c r="W112" s="78" t="s">
        <v>181</v>
      </c>
      <c r="X112" s="78" t="s">
        <v>182</v>
      </c>
      <c r="Y112" s="78" t="s">
        <v>183</v>
      </c>
      <c r="Z112" s="78" t="s">
        <v>184</v>
      </c>
      <c r="AA112" s="79" t="s">
        <v>185</v>
      </c>
    </row>
    <row r="113" spans="2:65" s="1" customFormat="1" ht="29.25" customHeight="1">
      <c r="B113" s="32"/>
      <c r="C113" s="81" t="s">
        <v>149</v>
      </c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240">
        <f>BK113</f>
        <v>0</v>
      </c>
      <c r="O113" s="241"/>
      <c r="P113" s="241"/>
      <c r="Q113" s="241"/>
      <c r="R113" s="34"/>
      <c r="T113" s="80"/>
      <c r="U113" s="48"/>
      <c r="V113" s="48"/>
      <c r="W113" s="132">
        <f>W114+W148+W175+W204</f>
        <v>0</v>
      </c>
      <c r="X113" s="48"/>
      <c r="Y113" s="132">
        <f>Y114+Y148+Y175+Y204</f>
        <v>0</v>
      </c>
      <c r="Z113" s="48"/>
      <c r="AA113" s="133">
        <f>AA114+AA148+AA175+AA204</f>
        <v>0</v>
      </c>
      <c r="AT113" s="19" t="s">
        <v>71</v>
      </c>
      <c r="AU113" s="19" t="s">
        <v>115</v>
      </c>
      <c r="BK113" s="134">
        <f>BK114+BK148+BK175+BK204</f>
        <v>0</v>
      </c>
    </row>
    <row r="114" spans="2:65" s="8" customFormat="1" ht="37.35" customHeight="1">
      <c r="B114" s="135"/>
      <c r="C114" s="136"/>
      <c r="D114" s="137" t="s">
        <v>165</v>
      </c>
      <c r="E114" s="137"/>
      <c r="F114" s="137"/>
      <c r="G114" s="137"/>
      <c r="H114" s="137"/>
      <c r="I114" s="137"/>
      <c r="J114" s="137"/>
      <c r="K114" s="137"/>
      <c r="L114" s="137"/>
      <c r="M114" s="137"/>
      <c r="N114" s="221">
        <f>BK114</f>
        <v>0</v>
      </c>
      <c r="O114" s="222"/>
      <c r="P114" s="222"/>
      <c r="Q114" s="222"/>
      <c r="R114" s="138"/>
      <c r="T114" s="139"/>
      <c r="U114" s="136"/>
      <c r="V114" s="136"/>
      <c r="W114" s="140">
        <f>SUM(W115:W147)</f>
        <v>0</v>
      </c>
      <c r="X114" s="136"/>
      <c r="Y114" s="140">
        <f>SUM(Y115:Y147)</f>
        <v>0</v>
      </c>
      <c r="Z114" s="136"/>
      <c r="AA114" s="141">
        <f>SUM(AA115:AA147)</f>
        <v>0</v>
      </c>
      <c r="AR114" s="142" t="s">
        <v>186</v>
      </c>
      <c r="AT114" s="143" t="s">
        <v>71</v>
      </c>
      <c r="AU114" s="143" t="s">
        <v>72</v>
      </c>
      <c r="AY114" s="142" t="s">
        <v>187</v>
      </c>
      <c r="BK114" s="144">
        <f>SUM(BK115:BK147)</f>
        <v>0</v>
      </c>
    </row>
    <row r="115" spans="2:65" s="1" customFormat="1" ht="25.5" customHeight="1">
      <c r="B115" s="32"/>
      <c r="C115" s="145" t="s">
        <v>80</v>
      </c>
      <c r="D115" s="145" t="s">
        <v>188</v>
      </c>
      <c r="E115" s="146" t="s">
        <v>1322</v>
      </c>
      <c r="F115" s="217" t="s">
        <v>1323</v>
      </c>
      <c r="G115" s="217"/>
      <c r="H115" s="217"/>
      <c r="I115" s="217"/>
      <c r="J115" s="147" t="s">
        <v>201</v>
      </c>
      <c r="K115" s="148">
        <v>26.46</v>
      </c>
      <c r="L115" s="218">
        <v>0</v>
      </c>
      <c r="M115" s="218"/>
      <c r="N115" s="218">
        <f>ROUND(L115*K115,2)</f>
        <v>0</v>
      </c>
      <c r="O115" s="218"/>
      <c r="P115" s="218"/>
      <c r="Q115" s="218"/>
      <c r="R115" s="34"/>
      <c r="T115" s="149" t="s">
        <v>19</v>
      </c>
      <c r="U115" s="41" t="s">
        <v>37</v>
      </c>
      <c r="V115" s="150">
        <v>0</v>
      </c>
      <c r="W115" s="150">
        <f>V115*K115</f>
        <v>0</v>
      </c>
      <c r="X115" s="150">
        <v>0</v>
      </c>
      <c r="Y115" s="150">
        <f>X115*K115</f>
        <v>0</v>
      </c>
      <c r="Z115" s="150">
        <v>0</v>
      </c>
      <c r="AA115" s="151">
        <f>Z115*K115</f>
        <v>0</v>
      </c>
      <c r="AR115" s="19" t="s">
        <v>186</v>
      </c>
      <c r="AT115" s="19" t="s">
        <v>188</v>
      </c>
      <c r="AU115" s="19" t="s">
        <v>80</v>
      </c>
      <c r="AY115" s="19" t="s">
        <v>187</v>
      </c>
      <c r="BE115" s="152">
        <f>IF(U115="základní",N115,0)</f>
        <v>0</v>
      </c>
      <c r="BF115" s="152">
        <f>IF(U115="snížená",N115,0)</f>
        <v>0</v>
      </c>
      <c r="BG115" s="152">
        <f>IF(U115="zákl. přenesená",N115,0)</f>
        <v>0</v>
      </c>
      <c r="BH115" s="152">
        <f>IF(U115="sníž. přenesená",N115,0)</f>
        <v>0</v>
      </c>
      <c r="BI115" s="152">
        <f>IF(U115="nulová",N115,0)</f>
        <v>0</v>
      </c>
      <c r="BJ115" s="19" t="s">
        <v>80</v>
      </c>
      <c r="BK115" s="152">
        <f>ROUND(L115*K115,2)</f>
        <v>0</v>
      </c>
      <c r="BL115" s="19" t="s">
        <v>186</v>
      </c>
      <c r="BM115" s="19" t="s">
        <v>1324</v>
      </c>
    </row>
    <row r="116" spans="2:65" s="9" customFormat="1" ht="25.5" customHeight="1">
      <c r="B116" s="153"/>
      <c r="C116" s="154"/>
      <c r="D116" s="154"/>
      <c r="E116" s="155" t="s">
        <v>19</v>
      </c>
      <c r="F116" s="219" t="s">
        <v>1325</v>
      </c>
      <c r="G116" s="220"/>
      <c r="H116" s="220"/>
      <c r="I116" s="220"/>
      <c r="J116" s="154"/>
      <c r="K116" s="155" t="s">
        <v>19</v>
      </c>
      <c r="L116" s="154"/>
      <c r="M116" s="154"/>
      <c r="N116" s="154"/>
      <c r="O116" s="154"/>
      <c r="P116" s="154"/>
      <c r="Q116" s="154"/>
      <c r="R116" s="156"/>
      <c r="T116" s="157"/>
      <c r="U116" s="154"/>
      <c r="V116" s="154"/>
      <c r="W116" s="154"/>
      <c r="X116" s="154"/>
      <c r="Y116" s="154"/>
      <c r="Z116" s="154"/>
      <c r="AA116" s="158"/>
      <c r="AT116" s="159" t="s">
        <v>194</v>
      </c>
      <c r="AU116" s="159" t="s">
        <v>80</v>
      </c>
      <c r="AV116" s="9" t="s">
        <v>80</v>
      </c>
      <c r="AW116" s="9" t="s">
        <v>30</v>
      </c>
      <c r="AX116" s="9" t="s">
        <v>72</v>
      </c>
      <c r="AY116" s="159" t="s">
        <v>187</v>
      </c>
    </row>
    <row r="117" spans="2:65" s="9" customFormat="1" ht="16.5" customHeight="1">
      <c r="B117" s="153"/>
      <c r="C117" s="154"/>
      <c r="D117" s="154"/>
      <c r="E117" s="155" t="s">
        <v>19</v>
      </c>
      <c r="F117" s="215" t="s">
        <v>1326</v>
      </c>
      <c r="G117" s="216"/>
      <c r="H117" s="216"/>
      <c r="I117" s="216"/>
      <c r="J117" s="154"/>
      <c r="K117" s="155" t="s">
        <v>19</v>
      </c>
      <c r="L117" s="154"/>
      <c r="M117" s="154"/>
      <c r="N117" s="154"/>
      <c r="O117" s="154"/>
      <c r="P117" s="154"/>
      <c r="Q117" s="154"/>
      <c r="R117" s="156"/>
      <c r="T117" s="157"/>
      <c r="U117" s="154"/>
      <c r="V117" s="154"/>
      <c r="W117" s="154"/>
      <c r="X117" s="154"/>
      <c r="Y117" s="154"/>
      <c r="Z117" s="154"/>
      <c r="AA117" s="158"/>
      <c r="AT117" s="159" t="s">
        <v>194</v>
      </c>
      <c r="AU117" s="159" t="s">
        <v>80</v>
      </c>
      <c r="AV117" s="9" t="s">
        <v>80</v>
      </c>
      <c r="AW117" s="9" t="s">
        <v>30</v>
      </c>
      <c r="AX117" s="9" t="s">
        <v>72</v>
      </c>
      <c r="AY117" s="159" t="s">
        <v>187</v>
      </c>
    </row>
    <row r="118" spans="2:65" s="9" customFormat="1" ht="16.5" customHeight="1">
      <c r="B118" s="153"/>
      <c r="C118" s="154"/>
      <c r="D118" s="154"/>
      <c r="E118" s="155" t="s">
        <v>19</v>
      </c>
      <c r="F118" s="215" t="s">
        <v>218</v>
      </c>
      <c r="G118" s="216"/>
      <c r="H118" s="216"/>
      <c r="I118" s="216"/>
      <c r="J118" s="154"/>
      <c r="K118" s="155" t="s">
        <v>19</v>
      </c>
      <c r="L118" s="154"/>
      <c r="M118" s="154"/>
      <c r="N118" s="154"/>
      <c r="O118" s="154"/>
      <c r="P118" s="154"/>
      <c r="Q118" s="154"/>
      <c r="R118" s="156"/>
      <c r="T118" s="157"/>
      <c r="U118" s="154"/>
      <c r="V118" s="154"/>
      <c r="W118" s="154"/>
      <c r="X118" s="154"/>
      <c r="Y118" s="154"/>
      <c r="Z118" s="154"/>
      <c r="AA118" s="158"/>
      <c r="AT118" s="159" t="s">
        <v>194</v>
      </c>
      <c r="AU118" s="159" t="s">
        <v>80</v>
      </c>
      <c r="AV118" s="9" t="s">
        <v>80</v>
      </c>
      <c r="AW118" s="9" t="s">
        <v>30</v>
      </c>
      <c r="AX118" s="9" t="s">
        <v>72</v>
      </c>
      <c r="AY118" s="159" t="s">
        <v>187</v>
      </c>
    </row>
    <row r="119" spans="2:65" s="9" customFormat="1" ht="16.5" customHeight="1">
      <c r="B119" s="153"/>
      <c r="C119" s="154"/>
      <c r="D119" s="154"/>
      <c r="E119" s="155" t="s">
        <v>19</v>
      </c>
      <c r="F119" s="215" t="s">
        <v>1327</v>
      </c>
      <c r="G119" s="216"/>
      <c r="H119" s="216"/>
      <c r="I119" s="216"/>
      <c r="J119" s="154"/>
      <c r="K119" s="155" t="s">
        <v>19</v>
      </c>
      <c r="L119" s="154"/>
      <c r="M119" s="154"/>
      <c r="N119" s="154"/>
      <c r="O119" s="154"/>
      <c r="P119" s="154"/>
      <c r="Q119" s="154"/>
      <c r="R119" s="156"/>
      <c r="T119" s="157"/>
      <c r="U119" s="154"/>
      <c r="V119" s="154"/>
      <c r="W119" s="154"/>
      <c r="X119" s="154"/>
      <c r="Y119" s="154"/>
      <c r="Z119" s="154"/>
      <c r="AA119" s="158"/>
      <c r="AT119" s="159" t="s">
        <v>194</v>
      </c>
      <c r="AU119" s="159" t="s">
        <v>80</v>
      </c>
      <c r="AV119" s="9" t="s">
        <v>80</v>
      </c>
      <c r="AW119" s="9" t="s">
        <v>30</v>
      </c>
      <c r="AX119" s="9" t="s">
        <v>72</v>
      </c>
      <c r="AY119" s="159" t="s">
        <v>187</v>
      </c>
    </row>
    <row r="120" spans="2:65" s="10" customFormat="1" ht="16.5" customHeight="1">
      <c r="B120" s="160"/>
      <c r="C120" s="161"/>
      <c r="D120" s="161"/>
      <c r="E120" s="162" t="s">
        <v>309</v>
      </c>
      <c r="F120" s="213" t="s">
        <v>1328</v>
      </c>
      <c r="G120" s="214"/>
      <c r="H120" s="214"/>
      <c r="I120" s="214"/>
      <c r="J120" s="161"/>
      <c r="K120" s="163">
        <v>12.25</v>
      </c>
      <c r="L120" s="161"/>
      <c r="M120" s="161"/>
      <c r="N120" s="161"/>
      <c r="O120" s="161"/>
      <c r="P120" s="161"/>
      <c r="Q120" s="161"/>
      <c r="R120" s="164"/>
      <c r="T120" s="165"/>
      <c r="U120" s="161"/>
      <c r="V120" s="161"/>
      <c r="W120" s="161"/>
      <c r="X120" s="161"/>
      <c r="Y120" s="161"/>
      <c r="Z120" s="161"/>
      <c r="AA120" s="166"/>
      <c r="AT120" s="167" t="s">
        <v>194</v>
      </c>
      <c r="AU120" s="167" t="s">
        <v>80</v>
      </c>
      <c r="AV120" s="10" t="s">
        <v>114</v>
      </c>
      <c r="AW120" s="10" t="s">
        <v>30</v>
      </c>
      <c r="AX120" s="10" t="s">
        <v>72</v>
      </c>
      <c r="AY120" s="167" t="s">
        <v>187</v>
      </c>
    </row>
    <row r="121" spans="2:65" s="9" customFormat="1" ht="16.5" customHeight="1">
      <c r="B121" s="153"/>
      <c r="C121" s="154"/>
      <c r="D121" s="154"/>
      <c r="E121" s="155" t="s">
        <v>19</v>
      </c>
      <c r="F121" s="215" t="s">
        <v>1329</v>
      </c>
      <c r="G121" s="216"/>
      <c r="H121" s="216"/>
      <c r="I121" s="216"/>
      <c r="J121" s="154"/>
      <c r="K121" s="155" t="s">
        <v>19</v>
      </c>
      <c r="L121" s="154"/>
      <c r="M121" s="154"/>
      <c r="N121" s="154"/>
      <c r="O121" s="154"/>
      <c r="P121" s="154"/>
      <c r="Q121" s="154"/>
      <c r="R121" s="156"/>
      <c r="T121" s="157"/>
      <c r="U121" s="154"/>
      <c r="V121" s="154"/>
      <c r="W121" s="154"/>
      <c r="X121" s="154"/>
      <c r="Y121" s="154"/>
      <c r="Z121" s="154"/>
      <c r="AA121" s="158"/>
      <c r="AT121" s="159" t="s">
        <v>194</v>
      </c>
      <c r="AU121" s="159" t="s">
        <v>80</v>
      </c>
      <c r="AV121" s="9" t="s">
        <v>80</v>
      </c>
      <c r="AW121" s="9" t="s">
        <v>30</v>
      </c>
      <c r="AX121" s="9" t="s">
        <v>72</v>
      </c>
      <c r="AY121" s="159" t="s">
        <v>187</v>
      </c>
    </row>
    <row r="122" spans="2:65" s="10" customFormat="1" ht="16.5" customHeight="1">
      <c r="B122" s="160"/>
      <c r="C122" s="161"/>
      <c r="D122" s="161"/>
      <c r="E122" s="162" t="s">
        <v>311</v>
      </c>
      <c r="F122" s="213" t="s">
        <v>1330</v>
      </c>
      <c r="G122" s="214"/>
      <c r="H122" s="214"/>
      <c r="I122" s="214"/>
      <c r="J122" s="161"/>
      <c r="K122" s="163">
        <v>11.76</v>
      </c>
      <c r="L122" s="161"/>
      <c r="M122" s="161"/>
      <c r="N122" s="161"/>
      <c r="O122" s="161"/>
      <c r="P122" s="161"/>
      <c r="Q122" s="161"/>
      <c r="R122" s="164"/>
      <c r="T122" s="165"/>
      <c r="U122" s="161"/>
      <c r="V122" s="161"/>
      <c r="W122" s="161"/>
      <c r="X122" s="161"/>
      <c r="Y122" s="161"/>
      <c r="Z122" s="161"/>
      <c r="AA122" s="166"/>
      <c r="AT122" s="167" t="s">
        <v>194</v>
      </c>
      <c r="AU122" s="167" t="s">
        <v>80</v>
      </c>
      <c r="AV122" s="10" t="s">
        <v>114</v>
      </c>
      <c r="AW122" s="10" t="s">
        <v>30</v>
      </c>
      <c r="AX122" s="10" t="s">
        <v>72</v>
      </c>
      <c r="AY122" s="167" t="s">
        <v>187</v>
      </c>
    </row>
    <row r="123" spans="2:65" s="9" customFormat="1" ht="16.5" customHeight="1">
      <c r="B123" s="153"/>
      <c r="C123" s="154"/>
      <c r="D123" s="154"/>
      <c r="E123" s="155" t="s">
        <v>19</v>
      </c>
      <c r="F123" s="215" t="s">
        <v>1331</v>
      </c>
      <c r="G123" s="216"/>
      <c r="H123" s="216"/>
      <c r="I123" s="216"/>
      <c r="J123" s="154"/>
      <c r="K123" s="155" t="s">
        <v>19</v>
      </c>
      <c r="L123" s="154"/>
      <c r="M123" s="154"/>
      <c r="N123" s="154"/>
      <c r="O123" s="154"/>
      <c r="P123" s="154"/>
      <c r="Q123" s="154"/>
      <c r="R123" s="156"/>
      <c r="T123" s="157"/>
      <c r="U123" s="154"/>
      <c r="V123" s="154"/>
      <c r="W123" s="154"/>
      <c r="X123" s="154"/>
      <c r="Y123" s="154"/>
      <c r="Z123" s="154"/>
      <c r="AA123" s="158"/>
      <c r="AT123" s="159" t="s">
        <v>194</v>
      </c>
      <c r="AU123" s="159" t="s">
        <v>80</v>
      </c>
      <c r="AV123" s="9" t="s">
        <v>80</v>
      </c>
      <c r="AW123" s="9" t="s">
        <v>30</v>
      </c>
      <c r="AX123" s="9" t="s">
        <v>72</v>
      </c>
      <c r="AY123" s="159" t="s">
        <v>187</v>
      </c>
    </row>
    <row r="124" spans="2:65" s="10" customFormat="1" ht="16.5" customHeight="1">
      <c r="B124" s="160"/>
      <c r="C124" s="161"/>
      <c r="D124" s="161"/>
      <c r="E124" s="162" t="s">
        <v>1120</v>
      </c>
      <c r="F124" s="213" t="s">
        <v>1332</v>
      </c>
      <c r="G124" s="214"/>
      <c r="H124" s="214"/>
      <c r="I124" s="214"/>
      <c r="J124" s="161"/>
      <c r="K124" s="163">
        <v>2.4500000000000002</v>
      </c>
      <c r="L124" s="161"/>
      <c r="M124" s="161"/>
      <c r="N124" s="161"/>
      <c r="O124" s="161"/>
      <c r="P124" s="161"/>
      <c r="Q124" s="161"/>
      <c r="R124" s="164"/>
      <c r="T124" s="165"/>
      <c r="U124" s="161"/>
      <c r="V124" s="161"/>
      <c r="W124" s="161"/>
      <c r="X124" s="161"/>
      <c r="Y124" s="161"/>
      <c r="Z124" s="161"/>
      <c r="AA124" s="166"/>
      <c r="AT124" s="167" t="s">
        <v>194</v>
      </c>
      <c r="AU124" s="167" t="s">
        <v>80</v>
      </c>
      <c r="AV124" s="10" t="s">
        <v>114</v>
      </c>
      <c r="AW124" s="10" t="s">
        <v>30</v>
      </c>
      <c r="AX124" s="10" t="s">
        <v>72</v>
      </c>
      <c r="AY124" s="167" t="s">
        <v>187</v>
      </c>
    </row>
    <row r="125" spans="2:65" s="10" customFormat="1" ht="16.5" customHeight="1">
      <c r="B125" s="160"/>
      <c r="C125" s="161"/>
      <c r="D125" s="161"/>
      <c r="E125" s="162" t="s">
        <v>1164</v>
      </c>
      <c r="F125" s="213" t="s">
        <v>1165</v>
      </c>
      <c r="G125" s="214"/>
      <c r="H125" s="214"/>
      <c r="I125" s="214"/>
      <c r="J125" s="161"/>
      <c r="K125" s="163">
        <v>26.46</v>
      </c>
      <c r="L125" s="161"/>
      <c r="M125" s="161"/>
      <c r="N125" s="161"/>
      <c r="O125" s="161"/>
      <c r="P125" s="161"/>
      <c r="Q125" s="161"/>
      <c r="R125" s="164"/>
      <c r="T125" s="165"/>
      <c r="U125" s="161"/>
      <c r="V125" s="161"/>
      <c r="W125" s="161"/>
      <c r="X125" s="161"/>
      <c r="Y125" s="161"/>
      <c r="Z125" s="161"/>
      <c r="AA125" s="166"/>
      <c r="AT125" s="167" t="s">
        <v>194</v>
      </c>
      <c r="AU125" s="167" t="s">
        <v>80</v>
      </c>
      <c r="AV125" s="10" t="s">
        <v>114</v>
      </c>
      <c r="AW125" s="10" t="s">
        <v>30</v>
      </c>
      <c r="AX125" s="10" t="s">
        <v>80</v>
      </c>
      <c r="AY125" s="167" t="s">
        <v>187</v>
      </c>
    </row>
    <row r="126" spans="2:65" s="1" customFormat="1" ht="16.5" customHeight="1">
      <c r="B126" s="32"/>
      <c r="C126" s="145" t="s">
        <v>114</v>
      </c>
      <c r="D126" s="145" t="s">
        <v>188</v>
      </c>
      <c r="E126" s="146" t="s">
        <v>314</v>
      </c>
      <c r="F126" s="217" t="s">
        <v>315</v>
      </c>
      <c r="G126" s="217"/>
      <c r="H126" s="217"/>
      <c r="I126" s="217"/>
      <c r="J126" s="147" t="s">
        <v>201</v>
      </c>
      <c r="K126" s="148">
        <v>26.11</v>
      </c>
      <c r="L126" s="218">
        <v>0</v>
      </c>
      <c r="M126" s="218"/>
      <c r="N126" s="218">
        <f>ROUND(L126*K126,2)</f>
        <v>0</v>
      </c>
      <c r="O126" s="218"/>
      <c r="P126" s="218"/>
      <c r="Q126" s="218"/>
      <c r="R126" s="34"/>
      <c r="T126" s="149" t="s">
        <v>19</v>
      </c>
      <c r="U126" s="41" t="s">
        <v>37</v>
      </c>
      <c r="V126" s="150">
        <v>0</v>
      </c>
      <c r="W126" s="150">
        <f>V126*K126</f>
        <v>0</v>
      </c>
      <c r="X126" s="150">
        <v>0</v>
      </c>
      <c r="Y126" s="150">
        <f>X126*K126</f>
        <v>0</v>
      </c>
      <c r="Z126" s="150">
        <v>0</v>
      </c>
      <c r="AA126" s="151">
        <f>Z126*K126</f>
        <v>0</v>
      </c>
      <c r="AR126" s="19" t="s">
        <v>186</v>
      </c>
      <c r="AT126" s="19" t="s">
        <v>188</v>
      </c>
      <c r="AU126" s="19" t="s">
        <v>80</v>
      </c>
      <c r="AY126" s="19" t="s">
        <v>187</v>
      </c>
      <c r="BE126" s="152">
        <f>IF(U126="základní",N126,0)</f>
        <v>0</v>
      </c>
      <c r="BF126" s="152">
        <f>IF(U126="snížená",N126,0)</f>
        <v>0</v>
      </c>
      <c r="BG126" s="152">
        <f>IF(U126="zákl. přenesená",N126,0)</f>
        <v>0</v>
      </c>
      <c r="BH126" s="152">
        <f>IF(U126="sníž. přenesená",N126,0)</f>
        <v>0</v>
      </c>
      <c r="BI126" s="152">
        <f>IF(U126="nulová",N126,0)</f>
        <v>0</v>
      </c>
      <c r="BJ126" s="19" t="s">
        <v>80</v>
      </c>
      <c r="BK126" s="152">
        <f>ROUND(L126*K126,2)</f>
        <v>0</v>
      </c>
      <c r="BL126" s="19" t="s">
        <v>186</v>
      </c>
      <c r="BM126" s="19" t="s">
        <v>1333</v>
      </c>
    </row>
    <row r="127" spans="2:65" s="9" customFormat="1" ht="25.5" customHeight="1">
      <c r="B127" s="153"/>
      <c r="C127" s="154"/>
      <c r="D127" s="154"/>
      <c r="E127" s="155" t="s">
        <v>19</v>
      </c>
      <c r="F127" s="219" t="s">
        <v>317</v>
      </c>
      <c r="G127" s="220"/>
      <c r="H127" s="220"/>
      <c r="I127" s="220"/>
      <c r="J127" s="154"/>
      <c r="K127" s="155" t="s">
        <v>19</v>
      </c>
      <c r="L127" s="154"/>
      <c r="M127" s="154"/>
      <c r="N127" s="154"/>
      <c r="O127" s="154"/>
      <c r="P127" s="154"/>
      <c r="Q127" s="154"/>
      <c r="R127" s="156"/>
      <c r="T127" s="157"/>
      <c r="U127" s="154"/>
      <c r="V127" s="154"/>
      <c r="W127" s="154"/>
      <c r="X127" s="154"/>
      <c r="Y127" s="154"/>
      <c r="Z127" s="154"/>
      <c r="AA127" s="158"/>
      <c r="AT127" s="159" t="s">
        <v>194</v>
      </c>
      <c r="AU127" s="159" t="s">
        <v>80</v>
      </c>
      <c r="AV127" s="9" t="s">
        <v>80</v>
      </c>
      <c r="AW127" s="9" t="s">
        <v>30</v>
      </c>
      <c r="AX127" s="9" t="s">
        <v>72</v>
      </c>
      <c r="AY127" s="159" t="s">
        <v>187</v>
      </c>
    </row>
    <row r="128" spans="2:65" s="9" customFormat="1" ht="25.5" customHeight="1">
      <c r="B128" s="153"/>
      <c r="C128" s="154"/>
      <c r="D128" s="154"/>
      <c r="E128" s="155" t="s">
        <v>19</v>
      </c>
      <c r="F128" s="215" t="s">
        <v>1325</v>
      </c>
      <c r="G128" s="216"/>
      <c r="H128" s="216"/>
      <c r="I128" s="216"/>
      <c r="J128" s="154"/>
      <c r="K128" s="155" t="s">
        <v>19</v>
      </c>
      <c r="L128" s="154"/>
      <c r="M128" s="154"/>
      <c r="N128" s="154"/>
      <c r="O128" s="154"/>
      <c r="P128" s="154"/>
      <c r="Q128" s="154"/>
      <c r="R128" s="156"/>
      <c r="T128" s="157"/>
      <c r="U128" s="154"/>
      <c r="V128" s="154"/>
      <c r="W128" s="154"/>
      <c r="X128" s="154"/>
      <c r="Y128" s="154"/>
      <c r="Z128" s="154"/>
      <c r="AA128" s="158"/>
      <c r="AT128" s="159" t="s">
        <v>194</v>
      </c>
      <c r="AU128" s="159" t="s">
        <v>80</v>
      </c>
      <c r="AV128" s="9" t="s">
        <v>80</v>
      </c>
      <c r="AW128" s="9" t="s">
        <v>30</v>
      </c>
      <c r="AX128" s="9" t="s">
        <v>72</v>
      </c>
      <c r="AY128" s="159" t="s">
        <v>187</v>
      </c>
    </row>
    <row r="129" spans="2:65" s="9" customFormat="1" ht="16.5" customHeight="1">
      <c r="B129" s="153"/>
      <c r="C129" s="154"/>
      <c r="D129" s="154"/>
      <c r="E129" s="155" t="s">
        <v>19</v>
      </c>
      <c r="F129" s="215" t="s">
        <v>1326</v>
      </c>
      <c r="G129" s="216"/>
      <c r="H129" s="216"/>
      <c r="I129" s="216"/>
      <c r="J129" s="154"/>
      <c r="K129" s="155" t="s">
        <v>19</v>
      </c>
      <c r="L129" s="154"/>
      <c r="M129" s="154"/>
      <c r="N129" s="154"/>
      <c r="O129" s="154"/>
      <c r="P129" s="154"/>
      <c r="Q129" s="154"/>
      <c r="R129" s="156"/>
      <c r="T129" s="157"/>
      <c r="U129" s="154"/>
      <c r="V129" s="154"/>
      <c r="W129" s="154"/>
      <c r="X129" s="154"/>
      <c r="Y129" s="154"/>
      <c r="Z129" s="154"/>
      <c r="AA129" s="158"/>
      <c r="AT129" s="159" t="s">
        <v>194</v>
      </c>
      <c r="AU129" s="159" t="s">
        <v>80</v>
      </c>
      <c r="AV129" s="9" t="s">
        <v>80</v>
      </c>
      <c r="AW129" s="9" t="s">
        <v>30</v>
      </c>
      <c r="AX129" s="9" t="s">
        <v>72</v>
      </c>
      <c r="AY129" s="159" t="s">
        <v>187</v>
      </c>
    </row>
    <row r="130" spans="2:65" s="9" customFormat="1" ht="16.5" customHeight="1">
      <c r="B130" s="153"/>
      <c r="C130" s="154"/>
      <c r="D130" s="154"/>
      <c r="E130" s="155" t="s">
        <v>19</v>
      </c>
      <c r="F130" s="215" t="s">
        <v>218</v>
      </c>
      <c r="G130" s="216"/>
      <c r="H130" s="216"/>
      <c r="I130" s="216"/>
      <c r="J130" s="154"/>
      <c r="K130" s="155" t="s">
        <v>19</v>
      </c>
      <c r="L130" s="154"/>
      <c r="M130" s="154"/>
      <c r="N130" s="154"/>
      <c r="O130" s="154"/>
      <c r="P130" s="154"/>
      <c r="Q130" s="154"/>
      <c r="R130" s="156"/>
      <c r="T130" s="157"/>
      <c r="U130" s="154"/>
      <c r="V130" s="154"/>
      <c r="W130" s="154"/>
      <c r="X130" s="154"/>
      <c r="Y130" s="154"/>
      <c r="Z130" s="154"/>
      <c r="AA130" s="158"/>
      <c r="AT130" s="159" t="s">
        <v>194</v>
      </c>
      <c r="AU130" s="159" t="s">
        <v>80</v>
      </c>
      <c r="AV130" s="9" t="s">
        <v>80</v>
      </c>
      <c r="AW130" s="9" t="s">
        <v>30</v>
      </c>
      <c r="AX130" s="9" t="s">
        <v>72</v>
      </c>
      <c r="AY130" s="159" t="s">
        <v>187</v>
      </c>
    </row>
    <row r="131" spans="2:65" s="9" customFormat="1" ht="16.5" customHeight="1">
      <c r="B131" s="153"/>
      <c r="C131" s="154"/>
      <c r="D131" s="154"/>
      <c r="E131" s="155" t="s">
        <v>19</v>
      </c>
      <c r="F131" s="215" t="s">
        <v>1327</v>
      </c>
      <c r="G131" s="216"/>
      <c r="H131" s="216"/>
      <c r="I131" s="216"/>
      <c r="J131" s="154"/>
      <c r="K131" s="155" t="s">
        <v>19</v>
      </c>
      <c r="L131" s="154"/>
      <c r="M131" s="154"/>
      <c r="N131" s="154"/>
      <c r="O131" s="154"/>
      <c r="P131" s="154"/>
      <c r="Q131" s="154"/>
      <c r="R131" s="156"/>
      <c r="T131" s="157"/>
      <c r="U131" s="154"/>
      <c r="V131" s="154"/>
      <c r="W131" s="154"/>
      <c r="X131" s="154"/>
      <c r="Y131" s="154"/>
      <c r="Z131" s="154"/>
      <c r="AA131" s="158"/>
      <c r="AT131" s="159" t="s">
        <v>194</v>
      </c>
      <c r="AU131" s="159" t="s">
        <v>80</v>
      </c>
      <c r="AV131" s="9" t="s">
        <v>80</v>
      </c>
      <c r="AW131" s="9" t="s">
        <v>30</v>
      </c>
      <c r="AX131" s="9" t="s">
        <v>72</v>
      </c>
      <c r="AY131" s="159" t="s">
        <v>187</v>
      </c>
    </row>
    <row r="132" spans="2:65" s="10" customFormat="1" ht="16.5" customHeight="1">
      <c r="B132" s="160"/>
      <c r="C132" s="161"/>
      <c r="D132" s="161"/>
      <c r="E132" s="162" t="s">
        <v>207</v>
      </c>
      <c r="F132" s="213" t="s">
        <v>1334</v>
      </c>
      <c r="G132" s="214"/>
      <c r="H132" s="214"/>
      <c r="I132" s="214"/>
      <c r="J132" s="161"/>
      <c r="K132" s="163">
        <v>10.5</v>
      </c>
      <c r="L132" s="161"/>
      <c r="M132" s="161"/>
      <c r="N132" s="161"/>
      <c r="O132" s="161"/>
      <c r="P132" s="161"/>
      <c r="Q132" s="161"/>
      <c r="R132" s="164"/>
      <c r="T132" s="165"/>
      <c r="U132" s="161"/>
      <c r="V132" s="161"/>
      <c r="W132" s="161"/>
      <c r="X132" s="161"/>
      <c r="Y132" s="161"/>
      <c r="Z132" s="161"/>
      <c r="AA132" s="166"/>
      <c r="AT132" s="167" t="s">
        <v>194</v>
      </c>
      <c r="AU132" s="167" t="s">
        <v>80</v>
      </c>
      <c r="AV132" s="10" t="s">
        <v>114</v>
      </c>
      <c r="AW132" s="10" t="s">
        <v>30</v>
      </c>
      <c r="AX132" s="10" t="s">
        <v>72</v>
      </c>
      <c r="AY132" s="167" t="s">
        <v>187</v>
      </c>
    </row>
    <row r="133" spans="2:65" s="9" customFormat="1" ht="16.5" customHeight="1">
      <c r="B133" s="153"/>
      <c r="C133" s="154"/>
      <c r="D133" s="154"/>
      <c r="E133" s="155" t="s">
        <v>19</v>
      </c>
      <c r="F133" s="215" t="s">
        <v>1329</v>
      </c>
      <c r="G133" s="216"/>
      <c r="H133" s="216"/>
      <c r="I133" s="216"/>
      <c r="J133" s="154"/>
      <c r="K133" s="155" t="s">
        <v>19</v>
      </c>
      <c r="L133" s="154"/>
      <c r="M133" s="154"/>
      <c r="N133" s="154"/>
      <c r="O133" s="154"/>
      <c r="P133" s="154"/>
      <c r="Q133" s="154"/>
      <c r="R133" s="156"/>
      <c r="T133" s="157"/>
      <c r="U133" s="154"/>
      <c r="V133" s="154"/>
      <c r="W133" s="154"/>
      <c r="X133" s="154"/>
      <c r="Y133" s="154"/>
      <c r="Z133" s="154"/>
      <c r="AA133" s="158"/>
      <c r="AT133" s="159" t="s">
        <v>194</v>
      </c>
      <c r="AU133" s="159" t="s">
        <v>80</v>
      </c>
      <c r="AV133" s="9" t="s">
        <v>80</v>
      </c>
      <c r="AW133" s="9" t="s">
        <v>30</v>
      </c>
      <c r="AX133" s="9" t="s">
        <v>72</v>
      </c>
      <c r="AY133" s="159" t="s">
        <v>187</v>
      </c>
    </row>
    <row r="134" spans="2:65" s="10" customFormat="1" ht="16.5" customHeight="1">
      <c r="B134" s="160"/>
      <c r="C134" s="161"/>
      <c r="D134" s="161"/>
      <c r="E134" s="162" t="s">
        <v>112</v>
      </c>
      <c r="F134" s="213" t="s">
        <v>1335</v>
      </c>
      <c r="G134" s="214"/>
      <c r="H134" s="214"/>
      <c r="I134" s="214"/>
      <c r="J134" s="161"/>
      <c r="K134" s="163">
        <v>13.86</v>
      </c>
      <c r="L134" s="161"/>
      <c r="M134" s="161"/>
      <c r="N134" s="161"/>
      <c r="O134" s="161"/>
      <c r="P134" s="161"/>
      <c r="Q134" s="161"/>
      <c r="R134" s="164"/>
      <c r="T134" s="165"/>
      <c r="U134" s="161"/>
      <c r="V134" s="161"/>
      <c r="W134" s="161"/>
      <c r="X134" s="161"/>
      <c r="Y134" s="161"/>
      <c r="Z134" s="161"/>
      <c r="AA134" s="166"/>
      <c r="AT134" s="167" t="s">
        <v>194</v>
      </c>
      <c r="AU134" s="167" t="s">
        <v>80</v>
      </c>
      <c r="AV134" s="10" t="s">
        <v>114</v>
      </c>
      <c r="AW134" s="10" t="s">
        <v>30</v>
      </c>
      <c r="AX134" s="10" t="s">
        <v>72</v>
      </c>
      <c r="AY134" s="167" t="s">
        <v>187</v>
      </c>
    </row>
    <row r="135" spans="2:65" s="9" customFormat="1" ht="16.5" customHeight="1">
      <c r="B135" s="153"/>
      <c r="C135" s="154"/>
      <c r="D135" s="154"/>
      <c r="E135" s="155" t="s">
        <v>19</v>
      </c>
      <c r="F135" s="215" t="s">
        <v>1331</v>
      </c>
      <c r="G135" s="216"/>
      <c r="H135" s="216"/>
      <c r="I135" s="216"/>
      <c r="J135" s="154"/>
      <c r="K135" s="155" t="s">
        <v>19</v>
      </c>
      <c r="L135" s="154"/>
      <c r="M135" s="154"/>
      <c r="N135" s="154"/>
      <c r="O135" s="154"/>
      <c r="P135" s="154"/>
      <c r="Q135" s="154"/>
      <c r="R135" s="156"/>
      <c r="T135" s="157"/>
      <c r="U135" s="154"/>
      <c r="V135" s="154"/>
      <c r="W135" s="154"/>
      <c r="X135" s="154"/>
      <c r="Y135" s="154"/>
      <c r="Z135" s="154"/>
      <c r="AA135" s="158"/>
      <c r="AT135" s="159" t="s">
        <v>194</v>
      </c>
      <c r="AU135" s="159" t="s">
        <v>80</v>
      </c>
      <c r="AV135" s="9" t="s">
        <v>80</v>
      </c>
      <c r="AW135" s="9" t="s">
        <v>30</v>
      </c>
      <c r="AX135" s="9" t="s">
        <v>72</v>
      </c>
      <c r="AY135" s="159" t="s">
        <v>187</v>
      </c>
    </row>
    <row r="136" spans="2:65" s="10" customFormat="1" ht="16.5" customHeight="1">
      <c r="B136" s="160"/>
      <c r="C136" s="161"/>
      <c r="D136" s="161"/>
      <c r="E136" s="162" t="s">
        <v>211</v>
      </c>
      <c r="F136" s="213" t="s">
        <v>1336</v>
      </c>
      <c r="G136" s="214"/>
      <c r="H136" s="214"/>
      <c r="I136" s="214"/>
      <c r="J136" s="161"/>
      <c r="K136" s="163">
        <v>1.75</v>
      </c>
      <c r="L136" s="161"/>
      <c r="M136" s="161"/>
      <c r="N136" s="161"/>
      <c r="O136" s="161"/>
      <c r="P136" s="161"/>
      <c r="Q136" s="161"/>
      <c r="R136" s="164"/>
      <c r="T136" s="165"/>
      <c r="U136" s="161"/>
      <c r="V136" s="161"/>
      <c r="W136" s="161"/>
      <c r="X136" s="161"/>
      <c r="Y136" s="161"/>
      <c r="Z136" s="161"/>
      <c r="AA136" s="166"/>
      <c r="AT136" s="167" t="s">
        <v>194</v>
      </c>
      <c r="AU136" s="167" t="s">
        <v>80</v>
      </c>
      <c r="AV136" s="10" t="s">
        <v>114</v>
      </c>
      <c r="AW136" s="10" t="s">
        <v>30</v>
      </c>
      <c r="AX136" s="10" t="s">
        <v>72</v>
      </c>
      <c r="AY136" s="167" t="s">
        <v>187</v>
      </c>
    </row>
    <row r="137" spans="2:65" s="10" customFormat="1" ht="16.5" customHeight="1">
      <c r="B137" s="160"/>
      <c r="C137" s="161"/>
      <c r="D137" s="161"/>
      <c r="E137" s="162" t="s">
        <v>521</v>
      </c>
      <c r="F137" s="213" t="s">
        <v>1202</v>
      </c>
      <c r="G137" s="214"/>
      <c r="H137" s="214"/>
      <c r="I137" s="214"/>
      <c r="J137" s="161"/>
      <c r="K137" s="163">
        <v>26.11</v>
      </c>
      <c r="L137" s="161"/>
      <c r="M137" s="161"/>
      <c r="N137" s="161"/>
      <c r="O137" s="161"/>
      <c r="P137" s="161"/>
      <c r="Q137" s="161"/>
      <c r="R137" s="164"/>
      <c r="T137" s="165"/>
      <c r="U137" s="161"/>
      <c r="V137" s="161"/>
      <c r="W137" s="161"/>
      <c r="X137" s="161"/>
      <c r="Y137" s="161"/>
      <c r="Z137" s="161"/>
      <c r="AA137" s="166"/>
      <c r="AT137" s="167" t="s">
        <v>194</v>
      </c>
      <c r="AU137" s="167" t="s">
        <v>80</v>
      </c>
      <c r="AV137" s="10" t="s">
        <v>114</v>
      </c>
      <c r="AW137" s="10" t="s">
        <v>30</v>
      </c>
      <c r="AX137" s="10" t="s">
        <v>80</v>
      </c>
      <c r="AY137" s="167" t="s">
        <v>187</v>
      </c>
    </row>
    <row r="138" spans="2:65" s="1" customFormat="1" ht="25.5" customHeight="1">
      <c r="B138" s="32"/>
      <c r="C138" s="145" t="s">
        <v>130</v>
      </c>
      <c r="D138" s="145" t="s">
        <v>188</v>
      </c>
      <c r="E138" s="146" t="s">
        <v>324</v>
      </c>
      <c r="F138" s="217" t="s">
        <v>325</v>
      </c>
      <c r="G138" s="217"/>
      <c r="H138" s="217"/>
      <c r="I138" s="217"/>
      <c r="J138" s="147" t="s">
        <v>201</v>
      </c>
      <c r="K138" s="148">
        <v>2.4500000000000002</v>
      </c>
      <c r="L138" s="218">
        <v>0</v>
      </c>
      <c r="M138" s="218"/>
      <c r="N138" s="218">
        <f>ROUND(L138*K138,2)</f>
        <v>0</v>
      </c>
      <c r="O138" s="218"/>
      <c r="P138" s="218"/>
      <c r="Q138" s="218"/>
      <c r="R138" s="34"/>
      <c r="T138" s="149" t="s">
        <v>19</v>
      </c>
      <c r="U138" s="41" t="s">
        <v>37</v>
      </c>
      <c r="V138" s="150">
        <v>0</v>
      </c>
      <c r="W138" s="150">
        <f>V138*K138</f>
        <v>0</v>
      </c>
      <c r="X138" s="150">
        <v>0</v>
      </c>
      <c r="Y138" s="150">
        <f>X138*K138</f>
        <v>0</v>
      </c>
      <c r="Z138" s="150">
        <v>0</v>
      </c>
      <c r="AA138" s="151">
        <f>Z138*K138</f>
        <v>0</v>
      </c>
      <c r="AR138" s="19" t="s">
        <v>186</v>
      </c>
      <c r="AT138" s="19" t="s">
        <v>188</v>
      </c>
      <c r="AU138" s="19" t="s">
        <v>80</v>
      </c>
      <c r="AY138" s="19" t="s">
        <v>187</v>
      </c>
      <c r="BE138" s="152">
        <f>IF(U138="základní",N138,0)</f>
        <v>0</v>
      </c>
      <c r="BF138" s="152">
        <f>IF(U138="snížená",N138,0)</f>
        <v>0</v>
      </c>
      <c r="BG138" s="152">
        <f>IF(U138="zákl. přenesená",N138,0)</f>
        <v>0</v>
      </c>
      <c r="BH138" s="152">
        <f>IF(U138="sníž. přenesená",N138,0)</f>
        <v>0</v>
      </c>
      <c r="BI138" s="152">
        <f>IF(U138="nulová",N138,0)</f>
        <v>0</v>
      </c>
      <c r="BJ138" s="19" t="s">
        <v>80</v>
      </c>
      <c r="BK138" s="152">
        <f>ROUND(L138*K138,2)</f>
        <v>0</v>
      </c>
      <c r="BL138" s="19" t="s">
        <v>186</v>
      </c>
      <c r="BM138" s="19" t="s">
        <v>1337</v>
      </c>
    </row>
    <row r="139" spans="2:65" s="9" customFormat="1" ht="16.5" customHeight="1">
      <c r="B139" s="153"/>
      <c r="C139" s="154"/>
      <c r="D139" s="154"/>
      <c r="E139" s="155" t="s">
        <v>19</v>
      </c>
      <c r="F139" s="219" t="s">
        <v>1338</v>
      </c>
      <c r="G139" s="220"/>
      <c r="H139" s="220"/>
      <c r="I139" s="220"/>
      <c r="J139" s="154"/>
      <c r="K139" s="155" t="s">
        <v>19</v>
      </c>
      <c r="L139" s="154"/>
      <c r="M139" s="154"/>
      <c r="N139" s="154"/>
      <c r="O139" s="154"/>
      <c r="P139" s="154"/>
      <c r="Q139" s="154"/>
      <c r="R139" s="156"/>
      <c r="T139" s="157"/>
      <c r="U139" s="154"/>
      <c r="V139" s="154"/>
      <c r="W139" s="154"/>
      <c r="X139" s="154"/>
      <c r="Y139" s="154"/>
      <c r="Z139" s="154"/>
      <c r="AA139" s="158"/>
      <c r="AT139" s="159" t="s">
        <v>194</v>
      </c>
      <c r="AU139" s="159" t="s">
        <v>80</v>
      </c>
      <c r="AV139" s="9" t="s">
        <v>80</v>
      </c>
      <c r="AW139" s="9" t="s">
        <v>30</v>
      </c>
      <c r="AX139" s="9" t="s">
        <v>72</v>
      </c>
      <c r="AY139" s="159" t="s">
        <v>187</v>
      </c>
    </row>
    <row r="140" spans="2:65" s="9" customFormat="1" ht="16.5" customHeight="1">
      <c r="B140" s="153"/>
      <c r="C140" s="154"/>
      <c r="D140" s="154"/>
      <c r="E140" s="155" t="s">
        <v>19</v>
      </c>
      <c r="F140" s="215" t="s">
        <v>328</v>
      </c>
      <c r="G140" s="216"/>
      <c r="H140" s="216"/>
      <c r="I140" s="216"/>
      <c r="J140" s="154"/>
      <c r="K140" s="155" t="s">
        <v>19</v>
      </c>
      <c r="L140" s="154"/>
      <c r="M140" s="154"/>
      <c r="N140" s="154"/>
      <c r="O140" s="154"/>
      <c r="P140" s="154"/>
      <c r="Q140" s="154"/>
      <c r="R140" s="156"/>
      <c r="T140" s="157"/>
      <c r="U140" s="154"/>
      <c r="V140" s="154"/>
      <c r="W140" s="154"/>
      <c r="X140" s="154"/>
      <c r="Y140" s="154"/>
      <c r="Z140" s="154"/>
      <c r="AA140" s="158"/>
      <c r="AT140" s="159" t="s">
        <v>194</v>
      </c>
      <c r="AU140" s="159" t="s">
        <v>80</v>
      </c>
      <c r="AV140" s="9" t="s">
        <v>80</v>
      </c>
      <c r="AW140" s="9" t="s">
        <v>30</v>
      </c>
      <c r="AX140" s="9" t="s">
        <v>72</v>
      </c>
      <c r="AY140" s="159" t="s">
        <v>187</v>
      </c>
    </row>
    <row r="141" spans="2:65" s="9" customFormat="1" ht="16.5" customHeight="1">
      <c r="B141" s="153"/>
      <c r="C141" s="154"/>
      <c r="D141" s="154"/>
      <c r="E141" s="155" t="s">
        <v>19</v>
      </c>
      <c r="F141" s="215" t="s">
        <v>1326</v>
      </c>
      <c r="G141" s="216"/>
      <c r="H141" s="216"/>
      <c r="I141" s="216"/>
      <c r="J141" s="154"/>
      <c r="K141" s="155" t="s">
        <v>19</v>
      </c>
      <c r="L141" s="154"/>
      <c r="M141" s="154"/>
      <c r="N141" s="154"/>
      <c r="O141" s="154"/>
      <c r="P141" s="154"/>
      <c r="Q141" s="154"/>
      <c r="R141" s="156"/>
      <c r="T141" s="157"/>
      <c r="U141" s="154"/>
      <c r="V141" s="154"/>
      <c r="W141" s="154"/>
      <c r="X141" s="154"/>
      <c r="Y141" s="154"/>
      <c r="Z141" s="154"/>
      <c r="AA141" s="158"/>
      <c r="AT141" s="159" t="s">
        <v>194</v>
      </c>
      <c r="AU141" s="159" t="s">
        <v>80</v>
      </c>
      <c r="AV141" s="9" t="s">
        <v>80</v>
      </c>
      <c r="AW141" s="9" t="s">
        <v>30</v>
      </c>
      <c r="AX141" s="9" t="s">
        <v>72</v>
      </c>
      <c r="AY141" s="159" t="s">
        <v>187</v>
      </c>
    </row>
    <row r="142" spans="2:65" s="9" customFormat="1" ht="16.5" customHeight="1">
      <c r="B142" s="153"/>
      <c r="C142" s="154"/>
      <c r="D142" s="154"/>
      <c r="E142" s="155" t="s">
        <v>19</v>
      </c>
      <c r="F142" s="215" t="s">
        <v>218</v>
      </c>
      <c r="G142" s="216"/>
      <c r="H142" s="216"/>
      <c r="I142" s="216"/>
      <c r="J142" s="154"/>
      <c r="K142" s="155" t="s">
        <v>19</v>
      </c>
      <c r="L142" s="154"/>
      <c r="M142" s="154"/>
      <c r="N142" s="154"/>
      <c r="O142" s="154"/>
      <c r="P142" s="154"/>
      <c r="Q142" s="154"/>
      <c r="R142" s="156"/>
      <c r="T142" s="157"/>
      <c r="U142" s="154"/>
      <c r="V142" s="154"/>
      <c r="W142" s="154"/>
      <c r="X142" s="154"/>
      <c r="Y142" s="154"/>
      <c r="Z142" s="154"/>
      <c r="AA142" s="158"/>
      <c r="AT142" s="159" t="s">
        <v>194</v>
      </c>
      <c r="AU142" s="159" t="s">
        <v>80</v>
      </c>
      <c r="AV142" s="9" t="s">
        <v>80</v>
      </c>
      <c r="AW142" s="9" t="s">
        <v>30</v>
      </c>
      <c r="AX142" s="9" t="s">
        <v>72</v>
      </c>
      <c r="AY142" s="159" t="s">
        <v>187</v>
      </c>
    </row>
    <row r="143" spans="2:65" s="9" customFormat="1" ht="16.5" customHeight="1">
      <c r="B143" s="153"/>
      <c r="C143" s="154"/>
      <c r="D143" s="154"/>
      <c r="E143" s="155" t="s">
        <v>19</v>
      </c>
      <c r="F143" s="215" t="s">
        <v>1327</v>
      </c>
      <c r="G143" s="216"/>
      <c r="H143" s="216"/>
      <c r="I143" s="216"/>
      <c r="J143" s="154"/>
      <c r="K143" s="155" t="s">
        <v>19</v>
      </c>
      <c r="L143" s="154"/>
      <c r="M143" s="154"/>
      <c r="N143" s="154"/>
      <c r="O143" s="154"/>
      <c r="P143" s="154"/>
      <c r="Q143" s="154"/>
      <c r="R143" s="156"/>
      <c r="T143" s="157"/>
      <c r="U143" s="154"/>
      <c r="V143" s="154"/>
      <c r="W143" s="154"/>
      <c r="X143" s="154"/>
      <c r="Y143" s="154"/>
      <c r="Z143" s="154"/>
      <c r="AA143" s="158"/>
      <c r="AT143" s="159" t="s">
        <v>194</v>
      </c>
      <c r="AU143" s="159" t="s">
        <v>80</v>
      </c>
      <c r="AV143" s="9" t="s">
        <v>80</v>
      </c>
      <c r="AW143" s="9" t="s">
        <v>30</v>
      </c>
      <c r="AX143" s="9" t="s">
        <v>72</v>
      </c>
      <c r="AY143" s="159" t="s">
        <v>187</v>
      </c>
    </row>
    <row r="144" spans="2:65" s="10" customFormat="1" ht="16.5" customHeight="1">
      <c r="B144" s="160"/>
      <c r="C144" s="161"/>
      <c r="D144" s="161"/>
      <c r="E144" s="162" t="s">
        <v>239</v>
      </c>
      <c r="F144" s="213" t="s">
        <v>1339</v>
      </c>
      <c r="G144" s="214"/>
      <c r="H144" s="214"/>
      <c r="I144" s="214"/>
      <c r="J144" s="161"/>
      <c r="K144" s="163">
        <v>1.75</v>
      </c>
      <c r="L144" s="161"/>
      <c r="M144" s="161"/>
      <c r="N144" s="161"/>
      <c r="O144" s="161"/>
      <c r="P144" s="161"/>
      <c r="Q144" s="161"/>
      <c r="R144" s="164"/>
      <c r="T144" s="165"/>
      <c r="U144" s="161"/>
      <c r="V144" s="161"/>
      <c r="W144" s="161"/>
      <c r="X144" s="161"/>
      <c r="Y144" s="161"/>
      <c r="Z144" s="161"/>
      <c r="AA144" s="166"/>
      <c r="AT144" s="167" t="s">
        <v>194</v>
      </c>
      <c r="AU144" s="167" t="s">
        <v>80</v>
      </c>
      <c r="AV144" s="10" t="s">
        <v>114</v>
      </c>
      <c r="AW144" s="10" t="s">
        <v>30</v>
      </c>
      <c r="AX144" s="10" t="s">
        <v>72</v>
      </c>
      <c r="AY144" s="167" t="s">
        <v>187</v>
      </c>
    </row>
    <row r="145" spans="2:65" s="9" customFormat="1" ht="16.5" customHeight="1">
      <c r="B145" s="153"/>
      <c r="C145" s="154"/>
      <c r="D145" s="154"/>
      <c r="E145" s="155" t="s">
        <v>19</v>
      </c>
      <c r="F145" s="215" t="s">
        <v>1331</v>
      </c>
      <c r="G145" s="216"/>
      <c r="H145" s="216"/>
      <c r="I145" s="216"/>
      <c r="J145" s="154"/>
      <c r="K145" s="155" t="s">
        <v>19</v>
      </c>
      <c r="L145" s="154"/>
      <c r="M145" s="154"/>
      <c r="N145" s="154"/>
      <c r="O145" s="154"/>
      <c r="P145" s="154"/>
      <c r="Q145" s="154"/>
      <c r="R145" s="156"/>
      <c r="T145" s="157"/>
      <c r="U145" s="154"/>
      <c r="V145" s="154"/>
      <c r="W145" s="154"/>
      <c r="X145" s="154"/>
      <c r="Y145" s="154"/>
      <c r="Z145" s="154"/>
      <c r="AA145" s="158"/>
      <c r="AT145" s="159" t="s">
        <v>194</v>
      </c>
      <c r="AU145" s="159" t="s">
        <v>80</v>
      </c>
      <c r="AV145" s="9" t="s">
        <v>80</v>
      </c>
      <c r="AW145" s="9" t="s">
        <v>30</v>
      </c>
      <c r="AX145" s="9" t="s">
        <v>72</v>
      </c>
      <c r="AY145" s="159" t="s">
        <v>187</v>
      </c>
    </row>
    <row r="146" spans="2:65" s="10" customFormat="1" ht="16.5" customHeight="1">
      <c r="B146" s="160"/>
      <c r="C146" s="161"/>
      <c r="D146" s="161"/>
      <c r="E146" s="162" t="s">
        <v>241</v>
      </c>
      <c r="F146" s="213" t="s">
        <v>1340</v>
      </c>
      <c r="G146" s="214"/>
      <c r="H146" s="214"/>
      <c r="I146" s="214"/>
      <c r="J146" s="161"/>
      <c r="K146" s="163">
        <v>0.7</v>
      </c>
      <c r="L146" s="161"/>
      <c r="M146" s="161"/>
      <c r="N146" s="161"/>
      <c r="O146" s="161"/>
      <c r="P146" s="161"/>
      <c r="Q146" s="161"/>
      <c r="R146" s="164"/>
      <c r="T146" s="165"/>
      <c r="U146" s="161"/>
      <c r="V146" s="161"/>
      <c r="W146" s="161"/>
      <c r="X146" s="161"/>
      <c r="Y146" s="161"/>
      <c r="Z146" s="161"/>
      <c r="AA146" s="166"/>
      <c r="AT146" s="167" t="s">
        <v>194</v>
      </c>
      <c r="AU146" s="167" t="s">
        <v>80</v>
      </c>
      <c r="AV146" s="10" t="s">
        <v>114</v>
      </c>
      <c r="AW146" s="10" t="s">
        <v>30</v>
      </c>
      <c r="AX146" s="10" t="s">
        <v>72</v>
      </c>
      <c r="AY146" s="167" t="s">
        <v>187</v>
      </c>
    </row>
    <row r="147" spans="2:65" s="10" customFormat="1" ht="16.5" customHeight="1">
      <c r="B147" s="160"/>
      <c r="C147" s="161"/>
      <c r="D147" s="161"/>
      <c r="E147" s="162" t="s">
        <v>1341</v>
      </c>
      <c r="F147" s="213" t="s">
        <v>1342</v>
      </c>
      <c r="G147" s="214"/>
      <c r="H147" s="214"/>
      <c r="I147" s="214"/>
      <c r="J147" s="161"/>
      <c r="K147" s="163">
        <v>2.4500000000000002</v>
      </c>
      <c r="L147" s="161"/>
      <c r="M147" s="161"/>
      <c r="N147" s="161"/>
      <c r="O147" s="161"/>
      <c r="P147" s="161"/>
      <c r="Q147" s="161"/>
      <c r="R147" s="164"/>
      <c r="T147" s="165"/>
      <c r="U147" s="161"/>
      <c r="V147" s="161"/>
      <c r="W147" s="161"/>
      <c r="X147" s="161"/>
      <c r="Y147" s="161"/>
      <c r="Z147" s="161"/>
      <c r="AA147" s="166"/>
      <c r="AT147" s="167" t="s">
        <v>194</v>
      </c>
      <c r="AU147" s="167" t="s">
        <v>80</v>
      </c>
      <c r="AV147" s="10" t="s">
        <v>114</v>
      </c>
      <c r="AW147" s="10" t="s">
        <v>30</v>
      </c>
      <c r="AX147" s="10" t="s">
        <v>80</v>
      </c>
      <c r="AY147" s="167" t="s">
        <v>187</v>
      </c>
    </row>
    <row r="148" spans="2:65" s="8" customFormat="1" ht="37.35" customHeight="1">
      <c r="B148" s="135"/>
      <c r="C148" s="136"/>
      <c r="D148" s="137" t="s">
        <v>1321</v>
      </c>
      <c r="E148" s="137"/>
      <c r="F148" s="137"/>
      <c r="G148" s="137"/>
      <c r="H148" s="137"/>
      <c r="I148" s="137"/>
      <c r="J148" s="137"/>
      <c r="K148" s="137"/>
      <c r="L148" s="137"/>
      <c r="M148" s="137"/>
      <c r="N148" s="221">
        <f>BK148</f>
        <v>0</v>
      </c>
      <c r="O148" s="222"/>
      <c r="P148" s="222"/>
      <c r="Q148" s="222"/>
      <c r="R148" s="138"/>
      <c r="T148" s="139"/>
      <c r="U148" s="136"/>
      <c r="V148" s="136"/>
      <c r="W148" s="140">
        <f>SUM(W149:W174)</f>
        <v>0</v>
      </c>
      <c r="X148" s="136"/>
      <c r="Y148" s="140">
        <f>SUM(Y149:Y174)</f>
        <v>0</v>
      </c>
      <c r="Z148" s="136"/>
      <c r="AA148" s="141">
        <f>SUM(AA149:AA174)</f>
        <v>0</v>
      </c>
      <c r="AR148" s="142" t="s">
        <v>186</v>
      </c>
      <c r="AT148" s="143" t="s">
        <v>71</v>
      </c>
      <c r="AU148" s="143" t="s">
        <v>72</v>
      </c>
      <c r="AY148" s="142" t="s">
        <v>187</v>
      </c>
      <c r="BK148" s="144">
        <f>SUM(BK149:BK174)</f>
        <v>0</v>
      </c>
    </row>
    <row r="149" spans="2:65" s="1" customFormat="1" ht="25.5" customHeight="1">
      <c r="B149" s="32"/>
      <c r="C149" s="145" t="s">
        <v>252</v>
      </c>
      <c r="D149" s="145" t="s">
        <v>188</v>
      </c>
      <c r="E149" s="146" t="s">
        <v>1343</v>
      </c>
      <c r="F149" s="217" t="s">
        <v>1344</v>
      </c>
      <c r="G149" s="217"/>
      <c r="H149" s="217"/>
      <c r="I149" s="217"/>
      <c r="J149" s="147" t="s">
        <v>1345</v>
      </c>
      <c r="K149" s="148">
        <v>0.06</v>
      </c>
      <c r="L149" s="218">
        <v>0</v>
      </c>
      <c r="M149" s="218"/>
      <c r="N149" s="218">
        <f>ROUND(L149*K149,2)</f>
        <v>0</v>
      </c>
      <c r="O149" s="218"/>
      <c r="P149" s="218"/>
      <c r="Q149" s="218"/>
      <c r="R149" s="34"/>
      <c r="T149" s="149" t="s">
        <v>19</v>
      </c>
      <c r="U149" s="41" t="s">
        <v>37</v>
      </c>
      <c r="V149" s="150">
        <v>0</v>
      </c>
      <c r="W149" s="150">
        <f>V149*K149</f>
        <v>0</v>
      </c>
      <c r="X149" s="150">
        <v>0</v>
      </c>
      <c r="Y149" s="150">
        <f>X149*K149</f>
        <v>0</v>
      </c>
      <c r="Z149" s="150">
        <v>0</v>
      </c>
      <c r="AA149" s="151">
        <f>Z149*K149</f>
        <v>0</v>
      </c>
      <c r="AR149" s="19" t="s">
        <v>186</v>
      </c>
      <c r="AT149" s="19" t="s">
        <v>188</v>
      </c>
      <c r="AU149" s="19" t="s">
        <v>80</v>
      </c>
      <c r="AY149" s="19" t="s">
        <v>187</v>
      </c>
      <c r="BE149" s="152">
        <f>IF(U149="základní",N149,0)</f>
        <v>0</v>
      </c>
      <c r="BF149" s="152">
        <f>IF(U149="snížená",N149,0)</f>
        <v>0</v>
      </c>
      <c r="BG149" s="152">
        <f>IF(U149="zákl. přenesená",N149,0)</f>
        <v>0</v>
      </c>
      <c r="BH149" s="152">
        <f>IF(U149="sníž. přenesená",N149,0)</f>
        <v>0</v>
      </c>
      <c r="BI149" s="152">
        <f>IF(U149="nulová",N149,0)</f>
        <v>0</v>
      </c>
      <c r="BJ149" s="19" t="s">
        <v>80</v>
      </c>
      <c r="BK149" s="152">
        <f>ROUND(L149*K149,2)</f>
        <v>0</v>
      </c>
      <c r="BL149" s="19" t="s">
        <v>186</v>
      </c>
      <c r="BM149" s="19" t="s">
        <v>1346</v>
      </c>
    </row>
    <row r="150" spans="2:65" s="9" customFormat="1" ht="16.5" customHeight="1">
      <c r="B150" s="153"/>
      <c r="C150" s="154"/>
      <c r="D150" s="154"/>
      <c r="E150" s="155" t="s">
        <v>19</v>
      </c>
      <c r="F150" s="219" t="s">
        <v>1347</v>
      </c>
      <c r="G150" s="220"/>
      <c r="H150" s="220"/>
      <c r="I150" s="220"/>
      <c r="J150" s="154"/>
      <c r="K150" s="155" t="s">
        <v>19</v>
      </c>
      <c r="L150" s="154"/>
      <c r="M150" s="154"/>
      <c r="N150" s="154"/>
      <c r="O150" s="154"/>
      <c r="P150" s="154"/>
      <c r="Q150" s="154"/>
      <c r="R150" s="156"/>
      <c r="T150" s="157"/>
      <c r="U150" s="154"/>
      <c r="V150" s="154"/>
      <c r="W150" s="154"/>
      <c r="X150" s="154"/>
      <c r="Y150" s="154"/>
      <c r="Z150" s="154"/>
      <c r="AA150" s="158"/>
      <c r="AT150" s="159" t="s">
        <v>194</v>
      </c>
      <c r="AU150" s="159" t="s">
        <v>80</v>
      </c>
      <c r="AV150" s="9" t="s">
        <v>80</v>
      </c>
      <c r="AW150" s="9" t="s">
        <v>30</v>
      </c>
      <c r="AX150" s="9" t="s">
        <v>72</v>
      </c>
      <c r="AY150" s="159" t="s">
        <v>187</v>
      </c>
    </row>
    <row r="151" spans="2:65" s="9" customFormat="1" ht="16.5" customHeight="1">
      <c r="B151" s="153"/>
      <c r="C151" s="154"/>
      <c r="D151" s="154"/>
      <c r="E151" s="155" t="s">
        <v>19</v>
      </c>
      <c r="F151" s="215" t="s">
        <v>1326</v>
      </c>
      <c r="G151" s="216"/>
      <c r="H151" s="216"/>
      <c r="I151" s="216"/>
      <c r="J151" s="154"/>
      <c r="K151" s="155" t="s">
        <v>19</v>
      </c>
      <c r="L151" s="154"/>
      <c r="M151" s="154"/>
      <c r="N151" s="154"/>
      <c r="O151" s="154"/>
      <c r="P151" s="154"/>
      <c r="Q151" s="154"/>
      <c r="R151" s="156"/>
      <c r="T151" s="157"/>
      <c r="U151" s="154"/>
      <c r="V151" s="154"/>
      <c r="W151" s="154"/>
      <c r="X151" s="154"/>
      <c r="Y151" s="154"/>
      <c r="Z151" s="154"/>
      <c r="AA151" s="158"/>
      <c r="AT151" s="159" t="s">
        <v>194</v>
      </c>
      <c r="AU151" s="159" t="s">
        <v>80</v>
      </c>
      <c r="AV151" s="9" t="s">
        <v>80</v>
      </c>
      <c r="AW151" s="9" t="s">
        <v>30</v>
      </c>
      <c r="AX151" s="9" t="s">
        <v>72</v>
      </c>
      <c r="AY151" s="159" t="s">
        <v>187</v>
      </c>
    </row>
    <row r="152" spans="2:65" s="9" customFormat="1" ht="16.5" customHeight="1">
      <c r="B152" s="153"/>
      <c r="C152" s="154"/>
      <c r="D152" s="154"/>
      <c r="E152" s="155" t="s">
        <v>19</v>
      </c>
      <c r="F152" s="215" t="s">
        <v>218</v>
      </c>
      <c r="G152" s="216"/>
      <c r="H152" s="216"/>
      <c r="I152" s="216"/>
      <c r="J152" s="154"/>
      <c r="K152" s="155" t="s">
        <v>19</v>
      </c>
      <c r="L152" s="154"/>
      <c r="M152" s="154"/>
      <c r="N152" s="154"/>
      <c r="O152" s="154"/>
      <c r="P152" s="154"/>
      <c r="Q152" s="154"/>
      <c r="R152" s="156"/>
      <c r="T152" s="157"/>
      <c r="U152" s="154"/>
      <c r="V152" s="154"/>
      <c r="W152" s="154"/>
      <c r="X152" s="154"/>
      <c r="Y152" s="154"/>
      <c r="Z152" s="154"/>
      <c r="AA152" s="158"/>
      <c r="AT152" s="159" t="s">
        <v>194</v>
      </c>
      <c r="AU152" s="159" t="s">
        <v>80</v>
      </c>
      <c r="AV152" s="9" t="s">
        <v>80</v>
      </c>
      <c r="AW152" s="9" t="s">
        <v>30</v>
      </c>
      <c r="AX152" s="9" t="s">
        <v>72</v>
      </c>
      <c r="AY152" s="159" t="s">
        <v>187</v>
      </c>
    </row>
    <row r="153" spans="2:65" s="9" customFormat="1" ht="16.5" customHeight="1">
      <c r="B153" s="153"/>
      <c r="C153" s="154"/>
      <c r="D153" s="154"/>
      <c r="E153" s="155" t="s">
        <v>19</v>
      </c>
      <c r="F153" s="215" t="s">
        <v>1331</v>
      </c>
      <c r="G153" s="216"/>
      <c r="H153" s="216"/>
      <c r="I153" s="216"/>
      <c r="J153" s="154"/>
      <c r="K153" s="155" t="s">
        <v>19</v>
      </c>
      <c r="L153" s="154"/>
      <c r="M153" s="154"/>
      <c r="N153" s="154"/>
      <c r="O153" s="154"/>
      <c r="P153" s="154"/>
      <c r="Q153" s="154"/>
      <c r="R153" s="156"/>
      <c r="T153" s="157"/>
      <c r="U153" s="154"/>
      <c r="V153" s="154"/>
      <c r="W153" s="154"/>
      <c r="X153" s="154"/>
      <c r="Y153" s="154"/>
      <c r="Z153" s="154"/>
      <c r="AA153" s="158"/>
      <c r="AT153" s="159" t="s">
        <v>194</v>
      </c>
      <c r="AU153" s="159" t="s">
        <v>80</v>
      </c>
      <c r="AV153" s="9" t="s">
        <v>80</v>
      </c>
      <c r="AW153" s="9" t="s">
        <v>30</v>
      </c>
      <c r="AX153" s="9" t="s">
        <v>72</v>
      </c>
      <c r="AY153" s="159" t="s">
        <v>187</v>
      </c>
    </row>
    <row r="154" spans="2:65" s="10" customFormat="1" ht="16.5" customHeight="1">
      <c r="B154" s="160"/>
      <c r="C154" s="161"/>
      <c r="D154" s="161"/>
      <c r="E154" s="162" t="s">
        <v>259</v>
      </c>
      <c r="F154" s="213" t="s">
        <v>1348</v>
      </c>
      <c r="G154" s="214"/>
      <c r="H154" s="214"/>
      <c r="I154" s="214"/>
      <c r="J154" s="161"/>
      <c r="K154" s="163">
        <v>0.06</v>
      </c>
      <c r="L154" s="161"/>
      <c r="M154" s="161"/>
      <c r="N154" s="161"/>
      <c r="O154" s="161"/>
      <c r="P154" s="161"/>
      <c r="Q154" s="161"/>
      <c r="R154" s="164"/>
      <c r="T154" s="165"/>
      <c r="U154" s="161"/>
      <c r="V154" s="161"/>
      <c r="W154" s="161"/>
      <c r="X154" s="161"/>
      <c r="Y154" s="161"/>
      <c r="Z154" s="161"/>
      <c r="AA154" s="166"/>
      <c r="AT154" s="167" t="s">
        <v>194</v>
      </c>
      <c r="AU154" s="167" t="s">
        <v>80</v>
      </c>
      <c r="AV154" s="10" t="s">
        <v>114</v>
      </c>
      <c r="AW154" s="10" t="s">
        <v>30</v>
      </c>
      <c r="AX154" s="10" t="s">
        <v>72</v>
      </c>
      <c r="AY154" s="167" t="s">
        <v>187</v>
      </c>
    </row>
    <row r="155" spans="2:65" s="10" customFormat="1" ht="16.5" customHeight="1">
      <c r="B155" s="160"/>
      <c r="C155" s="161"/>
      <c r="D155" s="161"/>
      <c r="E155" s="162" t="s">
        <v>261</v>
      </c>
      <c r="F155" s="213" t="s">
        <v>262</v>
      </c>
      <c r="G155" s="214"/>
      <c r="H155" s="214"/>
      <c r="I155" s="214"/>
      <c r="J155" s="161"/>
      <c r="K155" s="163">
        <v>0.06</v>
      </c>
      <c r="L155" s="161"/>
      <c r="M155" s="161"/>
      <c r="N155" s="161"/>
      <c r="O155" s="161"/>
      <c r="P155" s="161"/>
      <c r="Q155" s="161"/>
      <c r="R155" s="164"/>
      <c r="T155" s="165"/>
      <c r="U155" s="161"/>
      <c r="V155" s="161"/>
      <c r="W155" s="161"/>
      <c r="X155" s="161"/>
      <c r="Y155" s="161"/>
      <c r="Z155" s="161"/>
      <c r="AA155" s="166"/>
      <c r="AT155" s="167" t="s">
        <v>194</v>
      </c>
      <c r="AU155" s="167" t="s">
        <v>80</v>
      </c>
      <c r="AV155" s="10" t="s">
        <v>114</v>
      </c>
      <c r="AW155" s="10" t="s">
        <v>30</v>
      </c>
      <c r="AX155" s="10" t="s">
        <v>80</v>
      </c>
      <c r="AY155" s="167" t="s">
        <v>187</v>
      </c>
    </row>
    <row r="156" spans="2:65" s="1" customFormat="1" ht="25.5" customHeight="1">
      <c r="B156" s="32"/>
      <c r="C156" s="145" t="s">
        <v>263</v>
      </c>
      <c r="D156" s="145" t="s">
        <v>188</v>
      </c>
      <c r="E156" s="146" t="s">
        <v>1349</v>
      </c>
      <c r="F156" s="217" t="s">
        <v>1350</v>
      </c>
      <c r="G156" s="217"/>
      <c r="H156" s="217"/>
      <c r="I156" s="217"/>
      <c r="J156" s="147" t="s">
        <v>191</v>
      </c>
      <c r="K156" s="148">
        <v>1</v>
      </c>
      <c r="L156" s="218">
        <v>0</v>
      </c>
      <c r="M156" s="218"/>
      <c r="N156" s="218">
        <f>ROUND(L156*K156,2)</f>
        <v>0</v>
      </c>
      <c r="O156" s="218"/>
      <c r="P156" s="218"/>
      <c r="Q156" s="218"/>
      <c r="R156" s="34"/>
      <c r="T156" s="149" t="s">
        <v>19</v>
      </c>
      <c r="U156" s="41" t="s">
        <v>37</v>
      </c>
      <c r="V156" s="150">
        <v>0</v>
      </c>
      <c r="W156" s="150">
        <f>V156*K156</f>
        <v>0</v>
      </c>
      <c r="X156" s="150">
        <v>0</v>
      </c>
      <c r="Y156" s="150">
        <f>X156*K156</f>
        <v>0</v>
      </c>
      <c r="Z156" s="150">
        <v>0</v>
      </c>
      <c r="AA156" s="151">
        <f>Z156*K156</f>
        <v>0</v>
      </c>
      <c r="AR156" s="19" t="s">
        <v>186</v>
      </c>
      <c r="AT156" s="19" t="s">
        <v>188</v>
      </c>
      <c r="AU156" s="19" t="s">
        <v>80</v>
      </c>
      <c r="AY156" s="19" t="s">
        <v>187</v>
      </c>
      <c r="BE156" s="152">
        <f>IF(U156="základní",N156,0)</f>
        <v>0</v>
      </c>
      <c r="BF156" s="152">
        <f>IF(U156="snížená",N156,0)</f>
        <v>0</v>
      </c>
      <c r="BG156" s="152">
        <f>IF(U156="zákl. přenesená",N156,0)</f>
        <v>0</v>
      </c>
      <c r="BH156" s="152">
        <f>IF(U156="sníž. přenesená",N156,0)</f>
        <v>0</v>
      </c>
      <c r="BI156" s="152">
        <f>IF(U156="nulová",N156,0)</f>
        <v>0</v>
      </c>
      <c r="BJ156" s="19" t="s">
        <v>80</v>
      </c>
      <c r="BK156" s="152">
        <f>ROUND(L156*K156,2)</f>
        <v>0</v>
      </c>
      <c r="BL156" s="19" t="s">
        <v>186</v>
      </c>
      <c r="BM156" s="19" t="s">
        <v>1351</v>
      </c>
    </row>
    <row r="157" spans="2:65" s="9" customFormat="1" ht="16.5" customHeight="1">
      <c r="B157" s="153"/>
      <c r="C157" s="154"/>
      <c r="D157" s="154"/>
      <c r="E157" s="155" t="s">
        <v>19</v>
      </c>
      <c r="F157" s="219" t="s">
        <v>1352</v>
      </c>
      <c r="G157" s="220"/>
      <c r="H157" s="220"/>
      <c r="I157" s="220"/>
      <c r="J157" s="154"/>
      <c r="K157" s="155" t="s">
        <v>19</v>
      </c>
      <c r="L157" s="154"/>
      <c r="M157" s="154"/>
      <c r="N157" s="154"/>
      <c r="O157" s="154"/>
      <c r="P157" s="154"/>
      <c r="Q157" s="154"/>
      <c r="R157" s="156"/>
      <c r="T157" s="157"/>
      <c r="U157" s="154"/>
      <c r="V157" s="154"/>
      <c r="W157" s="154"/>
      <c r="X157" s="154"/>
      <c r="Y157" s="154"/>
      <c r="Z157" s="154"/>
      <c r="AA157" s="158"/>
      <c r="AT157" s="159" t="s">
        <v>194</v>
      </c>
      <c r="AU157" s="159" t="s">
        <v>80</v>
      </c>
      <c r="AV157" s="9" t="s">
        <v>80</v>
      </c>
      <c r="AW157" s="9" t="s">
        <v>30</v>
      </c>
      <c r="AX157" s="9" t="s">
        <v>72</v>
      </c>
      <c r="AY157" s="159" t="s">
        <v>187</v>
      </c>
    </row>
    <row r="158" spans="2:65" s="9" customFormat="1" ht="16.5" customHeight="1">
      <c r="B158" s="153"/>
      <c r="C158" s="154"/>
      <c r="D158" s="154"/>
      <c r="E158" s="155" t="s">
        <v>19</v>
      </c>
      <c r="F158" s="215" t="s">
        <v>1326</v>
      </c>
      <c r="G158" s="216"/>
      <c r="H158" s="216"/>
      <c r="I158" s="216"/>
      <c r="J158" s="154"/>
      <c r="K158" s="155" t="s">
        <v>19</v>
      </c>
      <c r="L158" s="154"/>
      <c r="M158" s="154"/>
      <c r="N158" s="154"/>
      <c r="O158" s="154"/>
      <c r="P158" s="154"/>
      <c r="Q158" s="154"/>
      <c r="R158" s="156"/>
      <c r="T158" s="157"/>
      <c r="U158" s="154"/>
      <c r="V158" s="154"/>
      <c r="W158" s="154"/>
      <c r="X158" s="154"/>
      <c r="Y158" s="154"/>
      <c r="Z158" s="154"/>
      <c r="AA158" s="158"/>
      <c r="AT158" s="159" t="s">
        <v>194</v>
      </c>
      <c r="AU158" s="159" t="s">
        <v>80</v>
      </c>
      <c r="AV158" s="9" t="s">
        <v>80</v>
      </c>
      <c r="AW158" s="9" t="s">
        <v>30</v>
      </c>
      <c r="AX158" s="9" t="s">
        <v>72</v>
      </c>
      <c r="AY158" s="159" t="s">
        <v>187</v>
      </c>
    </row>
    <row r="159" spans="2:65" s="10" customFormat="1" ht="16.5" customHeight="1">
      <c r="B159" s="160"/>
      <c r="C159" s="161"/>
      <c r="D159" s="161"/>
      <c r="E159" s="162" t="s">
        <v>270</v>
      </c>
      <c r="F159" s="213" t="s">
        <v>80</v>
      </c>
      <c r="G159" s="214"/>
      <c r="H159" s="214"/>
      <c r="I159" s="214"/>
      <c r="J159" s="161"/>
      <c r="K159" s="163">
        <v>1</v>
      </c>
      <c r="L159" s="161"/>
      <c r="M159" s="161"/>
      <c r="N159" s="161"/>
      <c r="O159" s="161"/>
      <c r="P159" s="161"/>
      <c r="Q159" s="161"/>
      <c r="R159" s="164"/>
      <c r="T159" s="165"/>
      <c r="U159" s="161"/>
      <c r="V159" s="161"/>
      <c r="W159" s="161"/>
      <c r="X159" s="161"/>
      <c r="Y159" s="161"/>
      <c r="Z159" s="161"/>
      <c r="AA159" s="166"/>
      <c r="AT159" s="167" t="s">
        <v>194</v>
      </c>
      <c r="AU159" s="167" t="s">
        <v>80</v>
      </c>
      <c r="AV159" s="10" t="s">
        <v>114</v>
      </c>
      <c r="AW159" s="10" t="s">
        <v>30</v>
      </c>
      <c r="AX159" s="10" t="s">
        <v>72</v>
      </c>
      <c r="AY159" s="167" t="s">
        <v>187</v>
      </c>
    </row>
    <row r="160" spans="2:65" s="10" customFormat="1" ht="16.5" customHeight="1">
      <c r="B160" s="160"/>
      <c r="C160" s="161"/>
      <c r="D160" s="161"/>
      <c r="E160" s="162" t="s">
        <v>272</v>
      </c>
      <c r="F160" s="213" t="s">
        <v>273</v>
      </c>
      <c r="G160" s="214"/>
      <c r="H160" s="214"/>
      <c r="I160" s="214"/>
      <c r="J160" s="161"/>
      <c r="K160" s="163">
        <v>1</v>
      </c>
      <c r="L160" s="161"/>
      <c r="M160" s="161"/>
      <c r="N160" s="161"/>
      <c r="O160" s="161"/>
      <c r="P160" s="161"/>
      <c r="Q160" s="161"/>
      <c r="R160" s="164"/>
      <c r="T160" s="165"/>
      <c r="U160" s="161"/>
      <c r="V160" s="161"/>
      <c r="W160" s="161"/>
      <c r="X160" s="161"/>
      <c r="Y160" s="161"/>
      <c r="Z160" s="161"/>
      <c r="AA160" s="166"/>
      <c r="AT160" s="167" t="s">
        <v>194</v>
      </c>
      <c r="AU160" s="167" t="s">
        <v>80</v>
      </c>
      <c r="AV160" s="10" t="s">
        <v>114</v>
      </c>
      <c r="AW160" s="10" t="s">
        <v>30</v>
      </c>
      <c r="AX160" s="10" t="s">
        <v>80</v>
      </c>
      <c r="AY160" s="167" t="s">
        <v>187</v>
      </c>
    </row>
    <row r="161" spans="2:65" s="1" customFormat="1" ht="25.5" customHeight="1">
      <c r="B161" s="32"/>
      <c r="C161" s="145" t="s">
        <v>274</v>
      </c>
      <c r="D161" s="145" t="s">
        <v>188</v>
      </c>
      <c r="E161" s="146" t="s">
        <v>1353</v>
      </c>
      <c r="F161" s="217" t="s">
        <v>1354</v>
      </c>
      <c r="G161" s="217"/>
      <c r="H161" s="217"/>
      <c r="I161" s="217"/>
      <c r="J161" s="147" t="s">
        <v>191</v>
      </c>
      <c r="K161" s="148">
        <v>1</v>
      </c>
      <c r="L161" s="218">
        <v>0</v>
      </c>
      <c r="M161" s="218"/>
      <c r="N161" s="218">
        <f>ROUND(L161*K161,2)</f>
        <v>0</v>
      </c>
      <c r="O161" s="218"/>
      <c r="P161" s="218"/>
      <c r="Q161" s="218"/>
      <c r="R161" s="34"/>
      <c r="T161" s="149" t="s">
        <v>19</v>
      </c>
      <c r="U161" s="41" t="s">
        <v>37</v>
      </c>
      <c r="V161" s="150">
        <v>0</v>
      </c>
      <c r="W161" s="150">
        <f>V161*K161</f>
        <v>0</v>
      </c>
      <c r="X161" s="150">
        <v>0</v>
      </c>
      <c r="Y161" s="150">
        <f>X161*K161</f>
        <v>0</v>
      </c>
      <c r="Z161" s="150">
        <v>0</v>
      </c>
      <c r="AA161" s="151">
        <f>Z161*K161</f>
        <v>0</v>
      </c>
      <c r="AR161" s="19" t="s">
        <v>186</v>
      </c>
      <c r="AT161" s="19" t="s">
        <v>188</v>
      </c>
      <c r="AU161" s="19" t="s">
        <v>80</v>
      </c>
      <c r="AY161" s="19" t="s">
        <v>187</v>
      </c>
      <c r="BE161" s="152">
        <f>IF(U161="základní",N161,0)</f>
        <v>0</v>
      </c>
      <c r="BF161" s="152">
        <f>IF(U161="snížená",N161,0)</f>
        <v>0</v>
      </c>
      <c r="BG161" s="152">
        <f>IF(U161="zákl. přenesená",N161,0)</f>
        <v>0</v>
      </c>
      <c r="BH161" s="152">
        <f>IF(U161="sníž. přenesená",N161,0)</f>
        <v>0</v>
      </c>
      <c r="BI161" s="152">
        <f>IF(U161="nulová",N161,0)</f>
        <v>0</v>
      </c>
      <c r="BJ161" s="19" t="s">
        <v>80</v>
      </c>
      <c r="BK161" s="152">
        <f>ROUND(L161*K161,2)</f>
        <v>0</v>
      </c>
      <c r="BL161" s="19" t="s">
        <v>186</v>
      </c>
      <c r="BM161" s="19" t="s">
        <v>1355</v>
      </c>
    </row>
    <row r="162" spans="2:65" s="9" customFormat="1" ht="16.5" customHeight="1">
      <c r="B162" s="153"/>
      <c r="C162" s="154"/>
      <c r="D162" s="154"/>
      <c r="E162" s="155" t="s">
        <v>19</v>
      </c>
      <c r="F162" s="219" t="s">
        <v>1352</v>
      </c>
      <c r="G162" s="220"/>
      <c r="H162" s="220"/>
      <c r="I162" s="220"/>
      <c r="J162" s="154"/>
      <c r="K162" s="155" t="s">
        <v>19</v>
      </c>
      <c r="L162" s="154"/>
      <c r="M162" s="154"/>
      <c r="N162" s="154"/>
      <c r="O162" s="154"/>
      <c r="P162" s="154"/>
      <c r="Q162" s="154"/>
      <c r="R162" s="156"/>
      <c r="T162" s="157"/>
      <c r="U162" s="154"/>
      <c r="V162" s="154"/>
      <c r="W162" s="154"/>
      <c r="X162" s="154"/>
      <c r="Y162" s="154"/>
      <c r="Z162" s="154"/>
      <c r="AA162" s="158"/>
      <c r="AT162" s="159" t="s">
        <v>194</v>
      </c>
      <c r="AU162" s="159" t="s">
        <v>80</v>
      </c>
      <c r="AV162" s="9" t="s">
        <v>80</v>
      </c>
      <c r="AW162" s="9" t="s">
        <v>30</v>
      </c>
      <c r="AX162" s="9" t="s">
        <v>72</v>
      </c>
      <c r="AY162" s="159" t="s">
        <v>187</v>
      </c>
    </row>
    <row r="163" spans="2:65" s="9" customFormat="1" ht="16.5" customHeight="1">
      <c r="B163" s="153"/>
      <c r="C163" s="154"/>
      <c r="D163" s="154"/>
      <c r="E163" s="155" t="s">
        <v>19</v>
      </c>
      <c r="F163" s="215" t="s">
        <v>1326</v>
      </c>
      <c r="G163" s="216"/>
      <c r="H163" s="216"/>
      <c r="I163" s="216"/>
      <c r="J163" s="154"/>
      <c r="K163" s="155" t="s">
        <v>19</v>
      </c>
      <c r="L163" s="154"/>
      <c r="M163" s="154"/>
      <c r="N163" s="154"/>
      <c r="O163" s="154"/>
      <c r="P163" s="154"/>
      <c r="Q163" s="154"/>
      <c r="R163" s="156"/>
      <c r="T163" s="157"/>
      <c r="U163" s="154"/>
      <c r="V163" s="154"/>
      <c r="W163" s="154"/>
      <c r="X163" s="154"/>
      <c r="Y163" s="154"/>
      <c r="Z163" s="154"/>
      <c r="AA163" s="158"/>
      <c r="AT163" s="159" t="s">
        <v>194</v>
      </c>
      <c r="AU163" s="159" t="s">
        <v>80</v>
      </c>
      <c r="AV163" s="9" t="s">
        <v>80</v>
      </c>
      <c r="AW163" s="9" t="s">
        <v>30</v>
      </c>
      <c r="AX163" s="9" t="s">
        <v>72</v>
      </c>
      <c r="AY163" s="159" t="s">
        <v>187</v>
      </c>
    </row>
    <row r="164" spans="2:65" s="10" customFormat="1" ht="16.5" customHeight="1">
      <c r="B164" s="160"/>
      <c r="C164" s="161"/>
      <c r="D164" s="161"/>
      <c r="E164" s="162" t="s">
        <v>318</v>
      </c>
      <c r="F164" s="213" t="s">
        <v>80</v>
      </c>
      <c r="G164" s="214"/>
      <c r="H164" s="214"/>
      <c r="I164" s="214"/>
      <c r="J164" s="161"/>
      <c r="K164" s="163">
        <v>1</v>
      </c>
      <c r="L164" s="161"/>
      <c r="M164" s="161"/>
      <c r="N164" s="161"/>
      <c r="O164" s="161"/>
      <c r="P164" s="161"/>
      <c r="Q164" s="161"/>
      <c r="R164" s="164"/>
      <c r="T164" s="165"/>
      <c r="U164" s="161"/>
      <c r="V164" s="161"/>
      <c r="W164" s="161"/>
      <c r="X164" s="161"/>
      <c r="Y164" s="161"/>
      <c r="Z164" s="161"/>
      <c r="AA164" s="166"/>
      <c r="AT164" s="167" t="s">
        <v>194</v>
      </c>
      <c r="AU164" s="167" t="s">
        <v>80</v>
      </c>
      <c r="AV164" s="10" t="s">
        <v>114</v>
      </c>
      <c r="AW164" s="10" t="s">
        <v>30</v>
      </c>
      <c r="AX164" s="10" t="s">
        <v>72</v>
      </c>
      <c r="AY164" s="167" t="s">
        <v>187</v>
      </c>
    </row>
    <row r="165" spans="2:65" s="10" customFormat="1" ht="16.5" customHeight="1">
      <c r="B165" s="160"/>
      <c r="C165" s="161"/>
      <c r="D165" s="161"/>
      <c r="E165" s="162" t="s">
        <v>120</v>
      </c>
      <c r="F165" s="213" t="s">
        <v>617</v>
      </c>
      <c r="G165" s="214"/>
      <c r="H165" s="214"/>
      <c r="I165" s="214"/>
      <c r="J165" s="161"/>
      <c r="K165" s="163">
        <v>1</v>
      </c>
      <c r="L165" s="161"/>
      <c r="M165" s="161"/>
      <c r="N165" s="161"/>
      <c r="O165" s="161"/>
      <c r="P165" s="161"/>
      <c r="Q165" s="161"/>
      <c r="R165" s="164"/>
      <c r="T165" s="165"/>
      <c r="U165" s="161"/>
      <c r="V165" s="161"/>
      <c r="W165" s="161"/>
      <c r="X165" s="161"/>
      <c r="Y165" s="161"/>
      <c r="Z165" s="161"/>
      <c r="AA165" s="166"/>
      <c r="AT165" s="167" t="s">
        <v>194</v>
      </c>
      <c r="AU165" s="167" t="s">
        <v>80</v>
      </c>
      <c r="AV165" s="10" t="s">
        <v>114</v>
      </c>
      <c r="AW165" s="10" t="s">
        <v>30</v>
      </c>
      <c r="AX165" s="10" t="s">
        <v>80</v>
      </c>
      <c r="AY165" s="167" t="s">
        <v>187</v>
      </c>
    </row>
    <row r="166" spans="2:65" s="1" customFormat="1" ht="25.5" customHeight="1">
      <c r="B166" s="32"/>
      <c r="C166" s="145" t="s">
        <v>287</v>
      </c>
      <c r="D166" s="145" t="s">
        <v>188</v>
      </c>
      <c r="E166" s="146" t="s">
        <v>1356</v>
      </c>
      <c r="F166" s="217" t="s">
        <v>1357</v>
      </c>
      <c r="G166" s="217"/>
      <c r="H166" s="217"/>
      <c r="I166" s="217"/>
      <c r="J166" s="147" t="s">
        <v>191</v>
      </c>
      <c r="K166" s="148">
        <v>3</v>
      </c>
      <c r="L166" s="218">
        <v>0</v>
      </c>
      <c r="M166" s="218"/>
      <c r="N166" s="218">
        <f>ROUND(L166*K166,2)</f>
        <v>0</v>
      </c>
      <c r="O166" s="218"/>
      <c r="P166" s="218"/>
      <c r="Q166" s="218"/>
      <c r="R166" s="34"/>
      <c r="T166" s="149" t="s">
        <v>19</v>
      </c>
      <c r="U166" s="41" t="s">
        <v>37</v>
      </c>
      <c r="V166" s="150">
        <v>0</v>
      </c>
      <c r="W166" s="150">
        <f>V166*K166</f>
        <v>0</v>
      </c>
      <c r="X166" s="150">
        <v>0</v>
      </c>
      <c r="Y166" s="150">
        <f>X166*K166</f>
        <v>0</v>
      </c>
      <c r="Z166" s="150">
        <v>0</v>
      </c>
      <c r="AA166" s="151">
        <f>Z166*K166</f>
        <v>0</v>
      </c>
      <c r="AR166" s="19" t="s">
        <v>186</v>
      </c>
      <c r="AT166" s="19" t="s">
        <v>188</v>
      </c>
      <c r="AU166" s="19" t="s">
        <v>80</v>
      </c>
      <c r="AY166" s="19" t="s">
        <v>187</v>
      </c>
      <c r="BE166" s="152">
        <f>IF(U166="základní",N166,0)</f>
        <v>0</v>
      </c>
      <c r="BF166" s="152">
        <f>IF(U166="snížená",N166,0)</f>
        <v>0</v>
      </c>
      <c r="BG166" s="152">
        <f>IF(U166="zákl. přenesená",N166,0)</f>
        <v>0</v>
      </c>
      <c r="BH166" s="152">
        <f>IF(U166="sníž. přenesená",N166,0)</f>
        <v>0</v>
      </c>
      <c r="BI166" s="152">
        <f>IF(U166="nulová",N166,0)</f>
        <v>0</v>
      </c>
      <c r="BJ166" s="19" t="s">
        <v>80</v>
      </c>
      <c r="BK166" s="152">
        <f>ROUND(L166*K166,2)</f>
        <v>0</v>
      </c>
      <c r="BL166" s="19" t="s">
        <v>186</v>
      </c>
      <c r="BM166" s="19" t="s">
        <v>1358</v>
      </c>
    </row>
    <row r="167" spans="2:65" s="9" customFormat="1" ht="16.5" customHeight="1">
      <c r="B167" s="153"/>
      <c r="C167" s="154"/>
      <c r="D167" s="154"/>
      <c r="E167" s="155" t="s">
        <v>19</v>
      </c>
      <c r="F167" s="219" t="s">
        <v>1359</v>
      </c>
      <c r="G167" s="220"/>
      <c r="H167" s="220"/>
      <c r="I167" s="220"/>
      <c r="J167" s="154"/>
      <c r="K167" s="155" t="s">
        <v>19</v>
      </c>
      <c r="L167" s="154"/>
      <c r="M167" s="154"/>
      <c r="N167" s="154"/>
      <c r="O167" s="154"/>
      <c r="P167" s="154"/>
      <c r="Q167" s="154"/>
      <c r="R167" s="156"/>
      <c r="T167" s="157"/>
      <c r="U167" s="154"/>
      <c r="V167" s="154"/>
      <c r="W167" s="154"/>
      <c r="X167" s="154"/>
      <c r="Y167" s="154"/>
      <c r="Z167" s="154"/>
      <c r="AA167" s="158"/>
      <c r="AT167" s="159" t="s">
        <v>194</v>
      </c>
      <c r="AU167" s="159" t="s">
        <v>80</v>
      </c>
      <c r="AV167" s="9" t="s">
        <v>80</v>
      </c>
      <c r="AW167" s="9" t="s">
        <v>30</v>
      </c>
      <c r="AX167" s="9" t="s">
        <v>72</v>
      </c>
      <c r="AY167" s="159" t="s">
        <v>187</v>
      </c>
    </row>
    <row r="168" spans="2:65" s="9" customFormat="1" ht="16.5" customHeight="1">
      <c r="B168" s="153"/>
      <c r="C168" s="154"/>
      <c r="D168" s="154"/>
      <c r="E168" s="155" t="s">
        <v>19</v>
      </c>
      <c r="F168" s="215" t="s">
        <v>1326</v>
      </c>
      <c r="G168" s="216"/>
      <c r="H168" s="216"/>
      <c r="I168" s="216"/>
      <c r="J168" s="154"/>
      <c r="K168" s="155" t="s">
        <v>19</v>
      </c>
      <c r="L168" s="154"/>
      <c r="M168" s="154"/>
      <c r="N168" s="154"/>
      <c r="O168" s="154"/>
      <c r="P168" s="154"/>
      <c r="Q168" s="154"/>
      <c r="R168" s="156"/>
      <c r="T168" s="157"/>
      <c r="U168" s="154"/>
      <c r="V168" s="154"/>
      <c r="W168" s="154"/>
      <c r="X168" s="154"/>
      <c r="Y168" s="154"/>
      <c r="Z168" s="154"/>
      <c r="AA168" s="158"/>
      <c r="AT168" s="159" t="s">
        <v>194</v>
      </c>
      <c r="AU168" s="159" t="s">
        <v>80</v>
      </c>
      <c r="AV168" s="9" t="s">
        <v>80</v>
      </c>
      <c r="AW168" s="9" t="s">
        <v>30</v>
      </c>
      <c r="AX168" s="9" t="s">
        <v>72</v>
      </c>
      <c r="AY168" s="159" t="s">
        <v>187</v>
      </c>
    </row>
    <row r="169" spans="2:65" s="9" customFormat="1" ht="16.5" customHeight="1">
      <c r="B169" s="153"/>
      <c r="C169" s="154"/>
      <c r="D169" s="154"/>
      <c r="E169" s="155" t="s">
        <v>19</v>
      </c>
      <c r="F169" s="215" t="s">
        <v>218</v>
      </c>
      <c r="G169" s="216"/>
      <c r="H169" s="216"/>
      <c r="I169" s="216"/>
      <c r="J169" s="154"/>
      <c r="K169" s="155" t="s">
        <v>19</v>
      </c>
      <c r="L169" s="154"/>
      <c r="M169" s="154"/>
      <c r="N169" s="154"/>
      <c r="O169" s="154"/>
      <c r="P169" s="154"/>
      <c r="Q169" s="154"/>
      <c r="R169" s="156"/>
      <c r="T169" s="157"/>
      <c r="U169" s="154"/>
      <c r="V169" s="154"/>
      <c r="W169" s="154"/>
      <c r="X169" s="154"/>
      <c r="Y169" s="154"/>
      <c r="Z169" s="154"/>
      <c r="AA169" s="158"/>
      <c r="AT169" s="159" t="s">
        <v>194</v>
      </c>
      <c r="AU169" s="159" t="s">
        <v>80</v>
      </c>
      <c r="AV169" s="9" t="s">
        <v>80</v>
      </c>
      <c r="AW169" s="9" t="s">
        <v>30</v>
      </c>
      <c r="AX169" s="9" t="s">
        <v>72</v>
      </c>
      <c r="AY169" s="159" t="s">
        <v>187</v>
      </c>
    </row>
    <row r="170" spans="2:65" s="9" customFormat="1" ht="25.5" customHeight="1">
      <c r="B170" s="153"/>
      <c r="C170" s="154"/>
      <c r="D170" s="154"/>
      <c r="E170" s="155" t="s">
        <v>19</v>
      </c>
      <c r="F170" s="215" t="s">
        <v>1360</v>
      </c>
      <c r="G170" s="216"/>
      <c r="H170" s="216"/>
      <c r="I170" s="216"/>
      <c r="J170" s="154"/>
      <c r="K170" s="155" t="s">
        <v>19</v>
      </c>
      <c r="L170" s="154"/>
      <c r="M170" s="154"/>
      <c r="N170" s="154"/>
      <c r="O170" s="154"/>
      <c r="P170" s="154"/>
      <c r="Q170" s="154"/>
      <c r="R170" s="156"/>
      <c r="T170" s="157"/>
      <c r="U170" s="154"/>
      <c r="V170" s="154"/>
      <c r="W170" s="154"/>
      <c r="X170" s="154"/>
      <c r="Y170" s="154"/>
      <c r="Z170" s="154"/>
      <c r="AA170" s="158"/>
      <c r="AT170" s="159" t="s">
        <v>194</v>
      </c>
      <c r="AU170" s="159" t="s">
        <v>80</v>
      </c>
      <c r="AV170" s="9" t="s">
        <v>80</v>
      </c>
      <c r="AW170" s="9" t="s">
        <v>30</v>
      </c>
      <c r="AX170" s="9" t="s">
        <v>72</v>
      </c>
      <c r="AY170" s="159" t="s">
        <v>187</v>
      </c>
    </row>
    <row r="171" spans="2:65" s="10" customFormat="1" ht="16.5" customHeight="1">
      <c r="B171" s="160"/>
      <c r="C171" s="161"/>
      <c r="D171" s="161"/>
      <c r="E171" s="162" t="s">
        <v>228</v>
      </c>
      <c r="F171" s="213" t="s">
        <v>114</v>
      </c>
      <c r="G171" s="214"/>
      <c r="H171" s="214"/>
      <c r="I171" s="214"/>
      <c r="J171" s="161"/>
      <c r="K171" s="163">
        <v>2</v>
      </c>
      <c r="L171" s="161"/>
      <c r="M171" s="161"/>
      <c r="N171" s="161"/>
      <c r="O171" s="161"/>
      <c r="P171" s="161"/>
      <c r="Q171" s="161"/>
      <c r="R171" s="164"/>
      <c r="T171" s="165"/>
      <c r="U171" s="161"/>
      <c r="V171" s="161"/>
      <c r="W171" s="161"/>
      <c r="X171" s="161"/>
      <c r="Y171" s="161"/>
      <c r="Z171" s="161"/>
      <c r="AA171" s="166"/>
      <c r="AT171" s="167" t="s">
        <v>194</v>
      </c>
      <c r="AU171" s="167" t="s">
        <v>80</v>
      </c>
      <c r="AV171" s="10" t="s">
        <v>114</v>
      </c>
      <c r="AW171" s="10" t="s">
        <v>30</v>
      </c>
      <c r="AX171" s="10" t="s">
        <v>72</v>
      </c>
      <c r="AY171" s="167" t="s">
        <v>187</v>
      </c>
    </row>
    <row r="172" spans="2:65" s="9" customFormat="1" ht="16.5" customHeight="1">
      <c r="B172" s="153"/>
      <c r="C172" s="154"/>
      <c r="D172" s="154"/>
      <c r="E172" s="155" t="s">
        <v>19</v>
      </c>
      <c r="F172" s="215" t="s">
        <v>1361</v>
      </c>
      <c r="G172" s="216"/>
      <c r="H172" s="216"/>
      <c r="I172" s="216"/>
      <c r="J172" s="154"/>
      <c r="K172" s="155" t="s">
        <v>19</v>
      </c>
      <c r="L172" s="154"/>
      <c r="M172" s="154"/>
      <c r="N172" s="154"/>
      <c r="O172" s="154"/>
      <c r="P172" s="154"/>
      <c r="Q172" s="154"/>
      <c r="R172" s="156"/>
      <c r="T172" s="157"/>
      <c r="U172" s="154"/>
      <c r="V172" s="154"/>
      <c r="W172" s="154"/>
      <c r="X172" s="154"/>
      <c r="Y172" s="154"/>
      <c r="Z172" s="154"/>
      <c r="AA172" s="158"/>
      <c r="AT172" s="159" t="s">
        <v>194</v>
      </c>
      <c r="AU172" s="159" t="s">
        <v>80</v>
      </c>
      <c r="AV172" s="9" t="s">
        <v>80</v>
      </c>
      <c r="AW172" s="9" t="s">
        <v>30</v>
      </c>
      <c r="AX172" s="9" t="s">
        <v>72</v>
      </c>
      <c r="AY172" s="159" t="s">
        <v>187</v>
      </c>
    </row>
    <row r="173" spans="2:65" s="10" customFormat="1" ht="16.5" customHeight="1">
      <c r="B173" s="160"/>
      <c r="C173" s="161"/>
      <c r="D173" s="161"/>
      <c r="E173" s="162" t="s">
        <v>230</v>
      </c>
      <c r="F173" s="213" t="s">
        <v>80</v>
      </c>
      <c r="G173" s="214"/>
      <c r="H173" s="214"/>
      <c r="I173" s="214"/>
      <c r="J173" s="161"/>
      <c r="K173" s="163">
        <v>1</v>
      </c>
      <c r="L173" s="161"/>
      <c r="M173" s="161"/>
      <c r="N173" s="161"/>
      <c r="O173" s="161"/>
      <c r="P173" s="161"/>
      <c r="Q173" s="161"/>
      <c r="R173" s="164"/>
      <c r="T173" s="165"/>
      <c r="U173" s="161"/>
      <c r="V173" s="161"/>
      <c r="W173" s="161"/>
      <c r="X173" s="161"/>
      <c r="Y173" s="161"/>
      <c r="Z173" s="161"/>
      <c r="AA173" s="166"/>
      <c r="AT173" s="167" t="s">
        <v>194</v>
      </c>
      <c r="AU173" s="167" t="s">
        <v>80</v>
      </c>
      <c r="AV173" s="10" t="s">
        <v>114</v>
      </c>
      <c r="AW173" s="10" t="s">
        <v>30</v>
      </c>
      <c r="AX173" s="10" t="s">
        <v>72</v>
      </c>
      <c r="AY173" s="167" t="s">
        <v>187</v>
      </c>
    </row>
    <row r="174" spans="2:65" s="10" customFormat="1" ht="16.5" customHeight="1">
      <c r="B174" s="160"/>
      <c r="C174" s="161"/>
      <c r="D174" s="161"/>
      <c r="E174" s="162" t="s">
        <v>944</v>
      </c>
      <c r="F174" s="213" t="s">
        <v>945</v>
      </c>
      <c r="G174" s="214"/>
      <c r="H174" s="214"/>
      <c r="I174" s="214"/>
      <c r="J174" s="161"/>
      <c r="K174" s="163">
        <v>3</v>
      </c>
      <c r="L174" s="161"/>
      <c r="M174" s="161"/>
      <c r="N174" s="161"/>
      <c r="O174" s="161"/>
      <c r="P174" s="161"/>
      <c r="Q174" s="161"/>
      <c r="R174" s="164"/>
      <c r="T174" s="165"/>
      <c r="U174" s="161"/>
      <c r="V174" s="161"/>
      <c r="W174" s="161"/>
      <c r="X174" s="161"/>
      <c r="Y174" s="161"/>
      <c r="Z174" s="161"/>
      <c r="AA174" s="166"/>
      <c r="AT174" s="167" t="s">
        <v>194</v>
      </c>
      <c r="AU174" s="167" t="s">
        <v>80</v>
      </c>
      <c r="AV174" s="10" t="s">
        <v>114</v>
      </c>
      <c r="AW174" s="10" t="s">
        <v>30</v>
      </c>
      <c r="AX174" s="10" t="s">
        <v>80</v>
      </c>
      <c r="AY174" s="167" t="s">
        <v>187</v>
      </c>
    </row>
    <row r="175" spans="2:65" s="8" customFormat="1" ht="37.35" customHeight="1">
      <c r="B175" s="135"/>
      <c r="C175" s="136"/>
      <c r="D175" s="137" t="s">
        <v>167</v>
      </c>
      <c r="E175" s="137"/>
      <c r="F175" s="137"/>
      <c r="G175" s="137"/>
      <c r="H175" s="137"/>
      <c r="I175" s="137"/>
      <c r="J175" s="137"/>
      <c r="K175" s="137"/>
      <c r="L175" s="137"/>
      <c r="M175" s="137"/>
      <c r="N175" s="221">
        <f>BK175</f>
        <v>0</v>
      </c>
      <c r="O175" s="222"/>
      <c r="P175" s="222"/>
      <c r="Q175" s="222"/>
      <c r="R175" s="138"/>
      <c r="T175" s="139"/>
      <c r="U175" s="136"/>
      <c r="V175" s="136"/>
      <c r="W175" s="140">
        <f>SUM(W176:W203)</f>
        <v>0</v>
      </c>
      <c r="X175" s="136"/>
      <c r="Y175" s="140">
        <f>SUM(Y176:Y203)</f>
        <v>0</v>
      </c>
      <c r="Z175" s="136"/>
      <c r="AA175" s="141">
        <f>SUM(AA176:AA203)</f>
        <v>0</v>
      </c>
      <c r="AR175" s="142" t="s">
        <v>186</v>
      </c>
      <c r="AT175" s="143" t="s">
        <v>71</v>
      </c>
      <c r="AU175" s="143" t="s">
        <v>72</v>
      </c>
      <c r="AY175" s="142" t="s">
        <v>187</v>
      </c>
      <c r="BK175" s="144">
        <f>SUM(BK176:BK203)</f>
        <v>0</v>
      </c>
    </row>
    <row r="176" spans="2:65" s="1" customFormat="1" ht="25.5" customHeight="1">
      <c r="B176" s="32"/>
      <c r="C176" s="145" t="s">
        <v>186</v>
      </c>
      <c r="D176" s="145" t="s">
        <v>188</v>
      </c>
      <c r="E176" s="146" t="s">
        <v>1362</v>
      </c>
      <c r="F176" s="217" t="s">
        <v>1363</v>
      </c>
      <c r="G176" s="217"/>
      <c r="H176" s="217"/>
      <c r="I176" s="217"/>
      <c r="J176" s="147" t="s">
        <v>255</v>
      </c>
      <c r="K176" s="148">
        <v>80</v>
      </c>
      <c r="L176" s="218">
        <v>0</v>
      </c>
      <c r="M176" s="218"/>
      <c r="N176" s="218">
        <f>ROUND(L176*K176,2)</f>
        <v>0</v>
      </c>
      <c r="O176" s="218"/>
      <c r="P176" s="218"/>
      <c r="Q176" s="218"/>
      <c r="R176" s="34"/>
      <c r="T176" s="149" t="s">
        <v>19</v>
      </c>
      <c r="U176" s="41" t="s">
        <v>37</v>
      </c>
      <c r="V176" s="150">
        <v>0</v>
      </c>
      <c r="W176" s="150">
        <f>V176*K176</f>
        <v>0</v>
      </c>
      <c r="X176" s="150">
        <v>0</v>
      </c>
      <c r="Y176" s="150">
        <f>X176*K176</f>
        <v>0</v>
      </c>
      <c r="Z176" s="150">
        <v>0</v>
      </c>
      <c r="AA176" s="151">
        <f>Z176*K176</f>
        <v>0</v>
      </c>
      <c r="AR176" s="19" t="s">
        <v>186</v>
      </c>
      <c r="AT176" s="19" t="s">
        <v>188</v>
      </c>
      <c r="AU176" s="19" t="s">
        <v>80</v>
      </c>
      <c r="AY176" s="19" t="s">
        <v>187</v>
      </c>
      <c r="BE176" s="152">
        <f>IF(U176="základní",N176,0)</f>
        <v>0</v>
      </c>
      <c r="BF176" s="152">
        <f>IF(U176="snížená",N176,0)</f>
        <v>0</v>
      </c>
      <c r="BG176" s="152">
        <f>IF(U176="zákl. přenesená",N176,0)</f>
        <v>0</v>
      </c>
      <c r="BH176" s="152">
        <f>IF(U176="sníž. přenesená",N176,0)</f>
        <v>0</v>
      </c>
      <c r="BI176" s="152">
        <f>IF(U176="nulová",N176,0)</f>
        <v>0</v>
      </c>
      <c r="BJ176" s="19" t="s">
        <v>80</v>
      </c>
      <c r="BK176" s="152">
        <f>ROUND(L176*K176,2)</f>
        <v>0</v>
      </c>
      <c r="BL176" s="19" t="s">
        <v>186</v>
      </c>
      <c r="BM176" s="19" t="s">
        <v>1364</v>
      </c>
    </row>
    <row r="177" spans="2:65" s="9" customFormat="1" ht="38.25" customHeight="1">
      <c r="B177" s="153"/>
      <c r="C177" s="154"/>
      <c r="D177" s="154"/>
      <c r="E177" s="155" t="s">
        <v>19</v>
      </c>
      <c r="F177" s="219" t="s">
        <v>1365</v>
      </c>
      <c r="G177" s="220"/>
      <c r="H177" s="220"/>
      <c r="I177" s="220"/>
      <c r="J177" s="154"/>
      <c r="K177" s="155" t="s">
        <v>19</v>
      </c>
      <c r="L177" s="154"/>
      <c r="M177" s="154"/>
      <c r="N177" s="154"/>
      <c r="O177" s="154"/>
      <c r="P177" s="154"/>
      <c r="Q177" s="154"/>
      <c r="R177" s="156"/>
      <c r="T177" s="157"/>
      <c r="U177" s="154"/>
      <c r="V177" s="154"/>
      <c r="W177" s="154"/>
      <c r="X177" s="154"/>
      <c r="Y177" s="154"/>
      <c r="Z177" s="154"/>
      <c r="AA177" s="158"/>
      <c r="AT177" s="159" t="s">
        <v>194</v>
      </c>
      <c r="AU177" s="159" t="s">
        <v>80</v>
      </c>
      <c r="AV177" s="9" t="s">
        <v>80</v>
      </c>
      <c r="AW177" s="9" t="s">
        <v>30</v>
      </c>
      <c r="AX177" s="9" t="s">
        <v>72</v>
      </c>
      <c r="AY177" s="159" t="s">
        <v>187</v>
      </c>
    </row>
    <row r="178" spans="2:65" s="9" customFormat="1" ht="16.5" customHeight="1">
      <c r="B178" s="153"/>
      <c r="C178" s="154"/>
      <c r="D178" s="154"/>
      <c r="E178" s="155" t="s">
        <v>19</v>
      </c>
      <c r="F178" s="215" t="s">
        <v>1326</v>
      </c>
      <c r="G178" s="216"/>
      <c r="H178" s="216"/>
      <c r="I178" s="216"/>
      <c r="J178" s="154"/>
      <c r="K178" s="155" t="s">
        <v>19</v>
      </c>
      <c r="L178" s="154"/>
      <c r="M178" s="154"/>
      <c r="N178" s="154"/>
      <c r="O178" s="154"/>
      <c r="P178" s="154"/>
      <c r="Q178" s="154"/>
      <c r="R178" s="156"/>
      <c r="T178" s="157"/>
      <c r="U178" s="154"/>
      <c r="V178" s="154"/>
      <c r="W178" s="154"/>
      <c r="X178" s="154"/>
      <c r="Y178" s="154"/>
      <c r="Z178" s="154"/>
      <c r="AA178" s="158"/>
      <c r="AT178" s="159" t="s">
        <v>194</v>
      </c>
      <c r="AU178" s="159" t="s">
        <v>80</v>
      </c>
      <c r="AV178" s="9" t="s">
        <v>80</v>
      </c>
      <c r="AW178" s="9" t="s">
        <v>30</v>
      </c>
      <c r="AX178" s="9" t="s">
        <v>72</v>
      </c>
      <c r="AY178" s="159" t="s">
        <v>187</v>
      </c>
    </row>
    <row r="179" spans="2:65" s="9" customFormat="1" ht="16.5" customHeight="1">
      <c r="B179" s="153"/>
      <c r="C179" s="154"/>
      <c r="D179" s="154"/>
      <c r="E179" s="155" t="s">
        <v>19</v>
      </c>
      <c r="F179" s="215" t="s">
        <v>1366</v>
      </c>
      <c r="G179" s="216"/>
      <c r="H179" s="216"/>
      <c r="I179" s="216"/>
      <c r="J179" s="154"/>
      <c r="K179" s="155" t="s">
        <v>19</v>
      </c>
      <c r="L179" s="154"/>
      <c r="M179" s="154"/>
      <c r="N179" s="154"/>
      <c r="O179" s="154"/>
      <c r="P179" s="154"/>
      <c r="Q179" s="154"/>
      <c r="R179" s="156"/>
      <c r="T179" s="157"/>
      <c r="U179" s="154"/>
      <c r="V179" s="154"/>
      <c r="W179" s="154"/>
      <c r="X179" s="154"/>
      <c r="Y179" s="154"/>
      <c r="Z179" s="154"/>
      <c r="AA179" s="158"/>
      <c r="AT179" s="159" t="s">
        <v>194</v>
      </c>
      <c r="AU179" s="159" t="s">
        <v>80</v>
      </c>
      <c r="AV179" s="9" t="s">
        <v>80</v>
      </c>
      <c r="AW179" s="9" t="s">
        <v>30</v>
      </c>
      <c r="AX179" s="9" t="s">
        <v>72</v>
      </c>
      <c r="AY179" s="159" t="s">
        <v>187</v>
      </c>
    </row>
    <row r="180" spans="2:65" s="9" customFormat="1" ht="16.5" customHeight="1">
      <c r="B180" s="153"/>
      <c r="C180" s="154"/>
      <c r="D180" s="154"/>
      <c r="E180" s="155" t="s">
        <v>19</v>
      </c>
      <c r="F180" s="215" t="s">
        <v>1367</v>
      </c>
      <c r="G180" s="216"/>
      <c r="H180" s="216"/>
      <c r="I180" s="216"/>
      <c r="J180" s="154"/>
      <c r="K180" s="155" t="s">
        <v>19</v>
      </c>
      <c r="L180" s="154"/>
      <c r="M180" s="154"/>
      <c r="N180" s="154"/>
      <c r="O180" s="154"/>
      <c r="P180" s="154"/>
      <c r="Q180" s="154"/>
      <c r="R180" s="156"/>
      <c r="T180" s="157"/>
      <c r="U180" s="154"/>
      <c r="V180" s="154"/>
      <c r="W180" s="154"/>
      <c r="X180" s="154"/>
      <c r="Y180" s="154"/>
      <c r="Z180" s="154"/>
      <c r="AA180" s="158"/>
      <c r="AT180" s="159" t="s">
        <v>194</v>
      </c>
      <c r="AU180" s="159" t="s">
        <v>80</v>
      </c>
      <c r="AV180" s="9" t="s">
        <v>80</v>
      </c>
      <c r="AW180" s="9" t="s">
        <v>30</v>
      </c>
      <c r="AX180" s="9" t="s">
        <v>72</v>
      </c>
      <c r="AY180" s="159" t="s">
        <v>187</v>
      </c>
    </row>
    <row r="181" spans="2:65" s="9" customFormat="1" ht="16.5" customHeight="1">
      <c r="B181" s="153"/>
      <c r="C181" s="154"/>
      <c r="D181" s="154"/>
      <c r="E181" s="155" t="s">
        <v>19</v>
      </c>
      <c r="F181" s="215" t="s">
        <v>1368</v>
      </c>
      <c r="G181" s="216"/>
      <c r="H181" s="216"/>
      <c r="I181" s="216"/>
      <c r="J181" s="154"/>
      <c r="K181" s="155" t="s">
        <v>19</v>
      </c>
      <c r="L181" s="154"/>
      <c r="M181" s="154"/>
      <c r="N181" s="154"/>
      <c r="O181" s="154"/>
      <c r="P181" s="154"/>
      <c r="Q181" s="154"/>
      <c r="R181" s="156"/>
      <c r="T181" s="157"/>
      <c r="U181" s="154"/>
      <c r="V181" s="154"/>
      <c r="W181" s="154"/>
      <c r="X181" s="154"/>
      <c r="Y181" s="154"/>
      <c r="Z181" s="154"/>
      <c r="AA181" s="158"/>
      <c r="AT181" s="159" t="s">
        <v>194</v>
      </c>
      <c r="AU181" s="159" t="s">
        <v>80</v>
      </c>
      <c r="AV181" s="9" t="s">
        <v>80</v>
      </c>
      <c r="AW181" s="9" t="s">
        <v>30</v>
      </c>
      <c r="AX181" s="9" t="s">
        <v>72</v>
      </c>
      <c r="AY181" s="159" t="s">
        <v>187</v>
      </c>
    </row>
    <row r="182" spans="2:65" s="10" customFormat="1" ht="16.5" customHeight="1">
      <c r="B182" s="160"/>
      <c r="C182" s="161"/>
      <c r="D182" s="161"/>
      <c r="E182" s="162" t="s">
        <v>248</v>
      </c>
      <c r="F182" s="213" t="s">
        <v>1369</v>
      </c>
      <c r="G182" s="214"/>
      <c r="H182" s="214"/>
      <c r="I182" s="214"/>
      <c r="J182" s="161"/>
      <c r="K182" s="163">
        <v>80</v>
      </c>
      <c r="L182" s="161"/>
      <c r="M182" s="161"/>
      <c r="N182" s="161"/>
      <c r="O182" s="161"/>
      <c r="P182" s="161"/>
      <c r="Q182" s="161"/>
      <c r="R182" s="164"/>
      <c r="T182" s="165"/>
      <c r="U182" s="161"/>
      <c r="V182" s="161"/>
      <c r="W182" s="161"/>
      <c r="X182" s="161"/>
      <c r="Y182" s="161"/>
      <c r="Z182" s="161"/>
      <c r="AA182" s="166"/>
      <c r="AT182" s="167" t="s">
        <v>194</v>
      </c>
      <c r="AU182" s="167" t="s">
        <v>80</v>
      </c>
      <c r="AV182" s="10" t="s">
        <v>114</v>
      </c>
      <c r="AW182" s="10" t="s">
        <v>30</v>
      </c>
      <c r="AX182" s="10" t="s">
        <v>72</v>
      </c>
      <c r="AY182" s="167" t="s">
        <v>187</v>
      </c>
    </row>
    <row r="183" spans="2:65" s="10" customFormat="1" ht="16.5" customHeight="1">
      <c r="B183" s="160"/>
      <c r="C183" s="161"/>
      <c r="D183" s="161"/>
      <c r="E183" s="162" t="s">
        <v>250</v>
      </c>
      <c r="F183" s="213" t="s">
        <v>251</v>
      </c>
      <c r="G183" s="214"/>
      <c r="H183" s="214"/>
      <c r="I183" s="214"/>
      <c r="J183" s="161"/>
      <c r="K183" s="163">
        <v>80</v>
      </c>
      <c r="L183" s="161"/>
      <c r="M183" s="161"/>
      <c r="N183" s="161"/>
      <c r="O183" s="161"/>
      <c r="P183" s="161"/>
      <c r="Q183" s="161"/>
      <c r="R183" s="164"/>
      <c r="T183" s="165"/>
      <c r="U183" s="161"/>
      <c r="V183" s="161"/>
      <c r="W183" s="161"/>
      <c r="X183" s="161"/>
      <c r="Y183" s="161"/>
      <c r="Z183" s="161"/>
      <c r="AA183" s="166"/>
      <c r="AT183" s="167" t="s">
        <v>194</v>
      </c>
      <c r="AU183" s="167" t="s">
        <v>80</v>
      </c>
      <c r="AV183" s="10" t="s">
        <v>114</v>
      </c>
      <c r="AW183" s="10" t="s">
        <v>30</v>
      </c>
      <c r="AX183" s="10" t="s">
        <v>80</v>
      </c>
      <c r="AY183" s="167" t="s">
        <v>187</v>
      </c>
    </row>
    <row r="184" spans="2:65" s="1" customFormat="1" ht="25.5" customHeight="1">
      <c r="B184" s="32"/>
      <c r="C184" s="145" t="s">
        <v>232</v>
      </c>
      <c r="D184" s="145" t="s">
        <v>188</v>
      </c>
      <c r="E184" s="146" t="s">
        <v>375</v>
      </c>
      <c r="F184" s="217" t="s">
        <v>376</v>
      </c>
      <c r="G184" s="217"/>
      <c r="H184" s="217"/>
      <c r="I184" s="217"/>
      <c r="J184" s="147" t="s">
        <v>255</v>
      </c>
      <c r="K184" s="148">
        <v>77</v>
      </c>
      <c r="L184" s="218">
        <v>0</v>
      </c>
      <c r="M184" s="218"/>
      <c r="N184" s="218">
        <f>ROUND(L184*K184,2)</f>
        <v>0</v>
      </c>
      <c r="O184" s="218"/>
      <c r="P184" s="218"/>
      <c r="Q184" s="218"/>
      <c r="R184" s="34"/>
      <c r="T184" s="149" t="s">
        <v>19</v>
      </c>
      <c r="U184" s="41" t="s">
        <v>37</v>
      </c>
      <c r="V184" s="150">
        <v>0</v>
      </c>
      <c r="W184" s="150">
        <f>V184*K184</f>
        <v>0</v>
      </c>
      <c r="X184" s="150">
        <v>0</v>
      </c>
      <c r="Y184" s="150">
        <f>X184*K184</f>
        <v>0</v>
      </c>
      <c r="Z184" s="150">
        <v>0</v>
      </c>
      <c r="AA184" s="151">
        <f>Z184*K184</f>
        <v>0</v>
      </c>
      <c r="AR184" s="19" t="s">
        <v>186</v>
      </c>
      <c r="AT184" s="19" t="s">
        <v>188</v>
      </c>
      <c r="AU184" s="19" t="s">
        <v>80</v>
      </c>
      <c r="AY184" s="19" t="s">
        <v>187</v>
      </c>
      <c r="BE184" s="152">
        <f>IF(U184="základní",N184,0)</f>
        <v>0</v>
      </c>
      <c r="BF184" s="152">
        <f>IF(U184="snížená",N184,0)</f>
        <v>0</v>
      </c>
      <c r="BG184" s="152">
        <f>IF(U184="zákl. přenesená",N184,0)</f>
        <v>0</v>
      </c>
      <c r="BH184" s="152">
        <f>IF(U184="sníž. přenesená",N184,0)</f>
        <v>0</v>
      </c>
      <c r="BI184" s="152">
        <f>IF(U184="nulová",N184,0)</f>
        <v>0</v>
      </c>
      <c r="BJ184" s="19" t="s">
        <v>80</v>
      </c>
      <c r="BK184" s="152">
        <f>ROUND(L184*K184,2)</f>
        <v>0</v>
      </c>
      <c r="BL184" s="19" t="s">
        <v>186</v>
      </c>
      <c r="BM184" s="19" t="s">
        <v>1370</v>
      </c>
    </row>
    <row r="185" spans="2:65" s="9" customFormat="1" ht="25.5" customHeight="1">
      <c r="B185" s="153"/>
      <c r="C185" s="154"/>
      <c r="D185" s="154"/>
      <c r="E185" s="155" t="s">
        <v>19</v>
      </c>
      <c r="F185" s="219" t="s">
        <v>1371</v>
      </c>
      <c r="G185" s="220"/>
      <c r="H185" s="220"/>
      <c r="I185" s="220"/>
      <c r="J185" s="154"/>
      <c r="K185" s="155" t="s">
        <v>19</v>
      </c>
      <c r="L185" s="154"/>
      <c r="M185" s="154"/>
      <c r="N185" s="154"/>
      <c r="O185" s="154"/>
      <c r="P185" s="154"/>
      <c r="Q185" s="154"/>
      <c r="R185" s="156"/>
      <c r="T185" s="157"/>
      <c r="U185" s="154"/>
      <c r="V185" s="154"/>
      <c r="W185" s="154"/>
      <c r="X185" s="154"/>
      <c r="Y185" s="154"/>
      <c r="Z185" s="154"/>
      <c r="AA185" s="158"/>
      <c r="AT185" s="159" t="s">
        <v>194</v>
      </c>
      <c r="AU185" s="159" t="s">
        <v>80</v>
      </c>
      <c r="AV185" s="9" t="s">
        <v>80</v>
      </c>
      <c r="AW185" s="9" t="s">
        <v>30</v>
      </c>
      <c r="AX185" s="9" t="s">
        <v>72</v>
      </c>
      <c r="AY185" s="159" t="s">
        <v>187</v>
      </c>
    </row>
    <row r="186" spans="2:65" s="9" customFormat="1" ht="16.5" customHeight="1">
      <c r="B186" s="153"/>
      <c r="C186" s="154"/>
      <c r="D186" s="154"/>
      <c r="E186" s="155" t="s">
        <v>19</v>
      </c>
      <c r="F186" s="215" t="s">
        <v>1326</v>
      </c>
      <c r="G186" s="216"/>
      <c r="H186" s="216"/>
      <c r="I186" s="216"/>
      <c r="J186" s="154"/>
      <c r="K186" s="155" t="s">
        <v>19</v>
      </c>
      <c r="L186" s="154"/>
      <c r="M186" s="154"/>
      <c r="N186" s="154"/>
      <c r="O186" s="154"/>
      <c r="P186" s="154"/>
      <c r="Q186" s="154"/>
      <c r="R186" s="156"/>
      <c r="T186" s="157"/>
      <c r="U186" s="154"/>
      <c r="V186" s="154"/>
      <c r="W186" s="154"/>
      <c r="X186" s="154"/>
      <c r="Y186" s="154"/>
      <c r="Z186" s="154"/>
      <c r="AA186" s="158"/>
      <c r="AT186" s="159" t="s">
        <v>194</v>
      </c>
      <c r="AU186" s="159" t="s">
        <v>80</v>
      </c>
      <c r="AV186" s="9" t="s">
        <v>80</v>
      </c>
      <c r="AW186" s="9" t="s">
        <v>30</v>
      </c>
      <c r="AX186" s="9" t="s">
        <v>72</v>
      </c>
      <c r="AY186" s="159" t="s">
        <v>187</v>
      </c>
    </row>
    <row r="187" spans="2:65" s="9" customFormat="1" ht="16.5" customHeight="1">
      <c r="B187" s="153"/>
      <c r="C187" s="154"/>
      <c r="D187" s="154"/>
      <c r="E187" s="155" t="s">
        <v>19</v>
      </c>
      <c r="F187" s="215" t="s">
        <v>218</v>
      </c>
      <c r="G187" s="216"/>
      <c r="H187" s="216"/>
      <c r="I187" s="216"/>
      <c r="J187" s="154"/>
      <c r="K187" s="155" t="s">
        <v>19</v>
      </c>
      <c r="L187" s="154"/>
      <c r="M187" s="154"/>
      <c r="N187" s="154"/>
      <c r="O187" s="154"/>
      <c r="P187" s="154"/>
      <c r="Q187" s="154"/>
      <c r="R187" s="156"/>
      <c r="T187" s="157"/>
      <c r="U187" s="154"/>
      <c r="V187" s="154"/>
      <c r="W187" s="154"/>
      <c r="X187" s="154"/>
      <c r="Y187" s="154"/>
      <c r="Z187" s="154"/>
      <c r="AA187" s="158"/>
      <c r="AT187" s="159" t="s">
        <v>194</v>
      </c>
      <c r="AU187" s="159" t="s">
        <v>80</v>
      </c>
      <c r="AV187" s="9" t="s">
        <v>80</v>
      </c>
      <c r="AW187" s="9" t="s">
        <v>30</v>
      </c>
      <c r="AX187" s="9" t="s">
        <v>72</v>
      </c>
      <c r="AY187" s="159" t="s">
        <v>187</v>
      </c>
    </row>
    <row r="188" spans="2:65" s="9" customFormat="1" ht="16.5" customHeight="1">
      <c r="B188" s="153"/>
      <c r="C188" s="154"/>
      <c r="D188" s="154"/>
      <c r="E188" s="155" t="s">
        <v>19</v>
      </c>
      <c r="F188" s="215" t="s">
        <v>1327</v>
      </c>
      <c r="G188" s="216"/>
      <c r="H188" s="216"/>
      <c r="I188" s="216"/>
      <c r="J188" s="154"/>
      <c r="K188" s="155" t="s">
        <v>19</v>
      </c>
      <c r="L188" s="154"/>
      <c r="M188" s="154"/>
      <c r="N188" s="154"/>
      <c r="O188" s="154"/>
      <c r="P188" s="154"/>
      <c r="Q188" s="154"/>
      <c r="R188" s="156"/>
      <c r="T188" s="157"/>
      <c r="U188" s="154"/>
      <c r="V188" s="154"/>
      <c r="W188" s="154"/>
      <c r="X188" s="154"/>
      <c r="Y188" s="154"/>
      <c r="Z188" s="154"/>
      <c r="AA188" s="158"/>
      <c r="AT188" s="159" t="s">
        <v>194</v>
      </c>
      <c r="AU188" s="159" t="s">
        <v>80</v>
      </c>
      <c r="AV188" s="9" t="s">
        <v>80</v>
      </c>
      <c r="AW188" s="9" t="s">
        <v>30</v>
      </c>
      <c r="AX188" s="9" t="s">
        <v>72</v>
      </c>
      <c r="AY188" s="159" t="s">
        <v>187</v>
      </c>
    </row>
    <row r="189" spans="2:65" s="10" customFormat="1" ht="16.5" customHeight="1">
      <c r="B189" s="160"/>
      <c r="C189" s="161"/>
      <c r="D189" s="161"/>
      <c r="E189" s="162" t="s">
        <v>294</v>
      </c>
      <c r="F189" s="213" t="s">
        <v>1372</v>
      </c>
      <c r="G189" s="214"/>
      <c r="H189" s="214"/>
      <c r="I189" s="214"/>
      <c r="J189" s="161"/>
      <c r="K189" s="163">
        <v>14</v>
      </c>
      <c r="L189" s="161"/>
      <c r="M189" s="161"/>
      <c r="N189" s="161"/>
      <c r="O189" s="161"/>
      <c r="P189" s="161"/>
      <c r="Q189" s="161"/>
      <c r="R189" s="164"/>
      <c r="T189" s="165"/>
      <c r="U189" s="161"/>
      <c r="V189" s="161"/>
      <c r="W189" s="161"/>
      <c r="X189" s="161"/>
      <c r="Y189" s="161"/>
      <c r="Z189" s="161"/>
      <c r="AA189" s="166"/>
      <c r="AT189" s="167" t="s">
        <v>194</v>
      </c>
      <c r="AU189" s="167" t="s">
        <v>80</v>
      </c>
      <c r="AV189" s="10" t="s">
        <v>114</v>
      </c>
      <c r="AW189" s="10" t="s">
        <v>30</v>
      </c>
      <c r="AX189" s="10" t="s">
        <v>72</v>
      </c>
      <c r="AY189" s="167" t="s">
        <v>187</v>
      </c>
    </row>
    <row r="190" spans="2:65" s="9" customFormat="1" ht="16.5" customHeight="1">
      <c r="B190" s="153"/>
      <c r="C190" s="154"/>
      <c r="D190" s="154"/>
      <c r="E190" s="155" t="s">
        <v>19</v>
      </c>
      <c r="F190" s="215" t="s">
        <v>1373</v>
      </c>
      <c r="G190" s="216"/>
      <c r="H190" s="216"/>
      <c r="I190" s="216"/>
      <c r="J190" s="154"/>
      <c r="K190" s="155" t="s">
        <v>19</v>
      </c>
      <c r="L190" s="154"/>
      <c r="M190" s="154"/>
      <c r="N190" s="154"/>
      <c r="O190" s="154"/>
      <c r="P190" s="154"/>
      <c r="Q190" s="154"/>
      <c r="R190" s="156"/>
      <c r="T190" s="157"/>
      <c r="U190" s="154"/>
      <c r="V190" s="154"/>
      <c r="W190" s="154"/>
      <c r="X190" s="154"/>
      <c r="Y190" s="154"/>
      <c r="Z190" s="154"/>
      <c r="AA190" s="158"/>
      <c r="AT190" s="159" t="s">
        <v>194</v>
      </c>
      <c r="AU190" s="159" t="s">
        <v>80</v>
      </c>
      <c r="AV190" s="9" t="s">
        <v>80</v>
      </c>
      <c r="AW190" s="9" t="s">
        <v>30</v>
      </c>
      <c r="AX190" s="9" t="s">
        <v>72</v>
      </c>
      <c r="AY190" s="159" t="s">
        <v>187</v>
      </c>
    </row>
    <row r="191" spans="2:65" s="10" customFormat="1" ht="16.5" customHeight="1">
      <c r="B191" s="160"/>
      <c r="C191" s="161"/>
      <c r="D191" s="161"/>
      <c r="E191" s="162" t="s">
        <v>116</v>
      </c>
      <c r="F191" s="213" t="s">
        <v>1374</v>
      </c>
      <c r="G191" s="214"/>
      <c r="H191" s="214"/>
      <c r="I191" s="214"/>
      <c r="J191" s="161"/>
      <c r="K191" s="163">
        <v>21</v>
      </c>
      <c r="L191" s="161"/>
      <c r="M191" s="161"/>
      <c r="N191" s="161"/>
      <c r="O191" s="161"/>
      <c r="P191" s="161"/>
      <c r="Q191" s="161"/>
      <c r="R191" s="164"/>
      <c r="T191" s="165"/>
      <c r="U191" s="161"/>
      <c r="V191" s="161"/>
      <c r="W191" s="161"/>
      <c r="X191" s="161"/>
      <c r="Y191" s="161"/>
      <c r="Z191" s="161"/>
      <c r="AA191" s="166"/>
      <c r="AT191" s="167" t="s">
        <v>194</v>
      </c>
      <c r="AU191" s="167" t="s">
        <v>80</v>
      </c>
      <c r="AV191" s="10" t="s">
        <v>114</v>
      </c>
      <c r="AW191" s="10" t="s">
        <v>30</v>
      </c>
      <c r="AX191" s="10" t="s">
        <v>72</v>
      </c>
      <c r="AY191" s="167" t="s">
        <v>187</v>
      </c>
    </row>
    <row r="192" spans="2:65" s="9" customFormat="1" ht="16.5" customHeight="1">
      <c r="B192" s="153"/>
      <c r="C192" s="154"/>
      <c r="D192" s="154"/>
      <c r="E192" s="155" t="s">
        <v>19</v>
      </c>
      <c r="F192" s="215" t="s">
        <v>1375</v>
      </c>
      <c r="G192" s="216"/>
      <c r="H192" s="216"/>
      <c r="I192" s="216"/>
      <c r="J192" s="154"/>
      <c r="K192" s="155" t="s">
        <v>19</v>
      </c>
      <c r="L192" s="154"/>
      <c r="M192" s="154"/>
      <c r="N192" s="154"/>
      <c r="O192" s="154"/>
      <c r="P192" s="154"/>
      <c r="Q192" s="154"/>
      <c r="R192" s="156"/>
      <c r="T192" s="157"/>
      <c r="U192" s="154"/>
      <c r="V192" s="154"/>
      <c r="W192" s="154"/>
      <c r="X192" s="154"/>
      <c r="Y192" s="154"/>
      <c r="Z192" s="154"/>
      <c r="AA192" s="158"/>
      <c r="AT192" s="159" t="s">
        <v>194</v>
      </c>
      <c r="AU192" s="159" t="s">
        <v>80</v>
      </c>
      <c r="AV192" s="9" t="s">
        <v>80</v>
      </c>
      <c r="AW192" s="9" t="s">
        <v>30</v>
      </c>
      <c r="AX192" s="9" t="s">
        <v>72</v>
      </c>
      <c r="AY192" s="159" t="s">
        <v>187</v>
      </c>
    </row>
    <row r="193" spans="2:65" s="10" customFormat="1" ht="16.5" customHeight="1">
      <c r="B193" s="160"/>
      <c r="C193" s="161"/>
      <c r="D193" s="161"/>
      <c r="E193" s="162" t="s">
        <v>119</v>
      </c>
      <c r="F193" s="213" t="s">
        <v>1376</v>
      </c>
      <c r="G193" s="214"/>
      <c r="H193" s="214"/>
      <c r="I193" s="214"/>
      <c r="J193" s="161"/>
      <c r="K193" s="163">
        <v>42</v>
      </c>
      <c r="L193" s="161"/>
      <c r="M193" s="161"/>
      <c r="N193" s="161"/>
      <c r="O193" s="161"/>
      <c r="P193" s="161"/>
      <c r="Q193" s="161"/>
      <c r="R193" s="164"/>
      <c r="T193" s="165"/>
      <c r="U193" s="161"/>
      <c r="V193" s="161"/>
      <c r="W193" s="161"/>
      <c r="X193" s="161"/>
      <c r="Y193" s="161"/>
      <c r="Z193" s="161"/>
      <c r="AA193" s="166"/>
      <c r="AT193" s="167" t="s">
        <v>194</v>
      </c>
      <c r="AU193" s="167" t="s">
        <v>80</v>
      </c>
      <c r="AV193" s="10" t="s">
        <v>114</v>
      </c>
      <c r="AW193" s="10" t="s">
        <v>30</v>
      </c>
      <c r="AX193" s="10" t="s">
        <v>72</v>
      </c>
      <c r="AY193" s="167" t="s">
        <v>187</v>
      </c>
    </row>
    <row r="194" spans="2:65" s="10" customFormat="1" ht="16.5" customHeight="1">
      <c r="B194" s="160"/>
      <c r="C194" s="161"/>
      <c r="D194" s="161"/>
      <c r="E194" s="162" t="s">
        <v>299</v>
      </c>
      <c r="F194" s="213" t="s">
        <v>300</v>
      </c>
      <c r="G194" s="214"/>
      <c r="H194" s="214"/>
      <c r="I194" s="214"/>
      <c r="J194" s="161"/>
      <c r="K194" s="163">
        <v>77</v>
      </c>
      <c r="L194" s="161"/>
      <c r="M194" s="161"/>
      <c r="N194" s="161"/>
      <c r="O194" s="161"/>
      <c r="P194" s="161"/>
      <c r="Q194" s="161"/>
      <c r="R194" s="164"/>
      <c r="T194" s="165"/>
      <c r="U194" s="161"/>
      <c r="V194" s="161"/>
      <c r="W194" s="161"/>
      <c r="X194" s="161"/>
      <c r="Y194" s="161"/>
      <c r="Z194" s="161"/>
      <c r="AA194" s="166"/>
      <c r="AT194" s="167" t="s">
        <v>194</v>
      </c>
      <c r="AU194" s="167" t="s">
        <v>80</v>
      </c>
      <c r="AV194" s="10" t="s">
        <v>114</v>
      </c>
      <c r="AW194" s="10" t="s">
        <v>30</v>
      </c>
      <c r="AX194" s="10" t="s">
        <v>80</v>
      </c>
      <c r="AY194" s="167" t="s">
        <v>187</v>
      </c>
    </row>
    <row r="195" spans="2:65" s="1" customFormat="1" ht="16.5" customHeight="1">
      <c r="B195" s="32"/>
      <c r="C195" s="145" t="s">
        <v>243</v>
      </c>
      <c r="D195" s="145" t="s">
        <v>188</v>
      </c>
      <c r="E195" s="146" t="s">
        <v>383</v>
      </c>
      <c r="F195" s="217" t="s">
        <v>384</v>
      </c>
      <c r="G195" s="217"/>
      <c r="H195" s="217"/>
      <c r="I195" s="217"/>
      <c r="J195" s="147" t="s">
        <v>255</v>
      </c>
      <c r="K195" s="148">
        <v>35</v>
      </c>
      <c r="L195" s="218">
        <v>0</v>
      </c>
      <c r="M195" s="218"/>
      <c r="N195" s="218">
        <f>ROUND(L195*K195,2)</f>
        <v>0</v>
      </c>
      <c r="O195" s="218"/>
      <c r="P195" s="218"/>
      <c r="Q195" s="218"/>
      <c r="R195" s="34"/>
      <c r="T195" s="149" t="s">
        <v>19</v>
      </c>
      <c r="U195" s="41" t="s">
        <v>37</v>
      </c>
      <c r="V195" s="150">
        <v>0</v>
      </c>
      <c r="W195" s="150">
        <f>V195*K195</f>
        <v>0</v>
      </c>
      <c r="X195" s="150">
        <v>0</v>
      </c>
      <c r="Y195" s="150">
        <f>X195*K195</f>
        <v>0</v>
      </c>
      <c r="Z195" s="150">
        <v>0</v>
      </c>
      <c r="AA195" s="151">
        <f>Z195*K195</f>
        <v>0</v>
      </c>
      <c r="AR195" s="19" t="s">
        <v>186</v>
      </c>
      <c r="AT195" s="19" t="s">
        <v>188</v>
      </c>
      <c r="AU195" s="19" t="s">
        <v>80</v>
      </c>
      <c r="AY195" s="19" t="s">
        <v>187</v>
      </c>
      <c r="BE195" s="152">
        <f>IF(U195="základní",N195,0)</f>
        <v>0</v>
      </c>
      <c r="BF195" s="152">
        <f>IF(U195="snížená",N195,0)</f>
        <v>0</v>
      </c>
      <c r="BG195" s="152">
        <f>IF(U195="zákl. přenesená",N195,0)</f>
        <v>0</v>
      </c>
      <c r="BH195" s="152">
        <f>IF(U195="sníž. přenesená",N195,0)</f>
        <v>0</v>
      </c>
      <c r="BI195" s="152">
        <f>IF(U195="nulová",N195,0)</f>
        <v>0</v>
      </c>
      <c r="BJ195" s="19" t="s">
        <v>80</v>
      </c>
      <c r="BK195" s="152">
        <f>ROUND(L195*K195,2)</f>
        <v>0</v>
      </c>
      <c r="BL195" s="19" t="s">
        <v>186</v>
      </c>
      <c r="BM195" s="19" t="s">
        <v>1377</v>
      </c>
    </row>
    <row r="196" spans="2:65" s="9" customFormat="1" ht="25.5" customHeight="1">
      <c r="B196" s="153"/>
      <c r="C196" s="154"/>
      <c r="D196" s="154"/>
      <c r="E196" s="155" t="s">
        <v>19</v>
      </c>
      <c r="F196" s="219" t="s">
        <v>386</v>
      </c>
      <c r="G196" s="220"/>
      <c r="H196" s="220"/>
      <c r="I196" s="220"/>
      <c r="J196" s="154"/>
      <c r="K196" s="155" t="s">
        <v>19</v>
      </c>
      <c r="L196" s="154"/>
      <c r="M196" s="154"/>
      <c r="N196" s="154"/>
      <c r="O196" s="154"/>
      <c r="P196" s="154"/>
      <c r="Q196" s="154"/>
      <c r="R196" s="156"/>
      <c r="T196" s="157"/>
      <c r="U196" s="154"/>
      <c r="V196" s="154"/>
      <c r="W196" s="154"/>
      <c r="X196" s="154"/>
      <c r="Y196" s="154"/>
      <c r="Z196" s="154"/>
      <c r="AA196" s="158"/>
      <c r="AT196" s="159" t="s">
        <v>194</v>
      </c>
      <c r="AU196" s="159" t="s">
        <v>80</v>
      </c>
      <c r="AV196" s="9" t="s">
        <v>80</v>
      </c>
      <c r="AW196" s="9" t="s">
        <v>30</v>
      </c>
      <c r="AX196" s="9" t="s">
        <v>72</v>
      </c>
      <c r="AY196" s="159" t="s">
        <v>187</v>
      </c>
    </row>
    <row r="197" spans="2:65" s="9" customFormat="1" ht="16.5" customHeight="1">
      <c r="B197" s="153"/>
      <c r="C197" s="154"/>
      <c r="D197" s="154"/>
      <c r="E197" s="155" t="s">
        <v>19</v>
      </c>
      <c r="F197" s="215" t="s">
        <v>1326</v>
      </c>
      <c r="G197" s="216"/>
      <c r="H197" s="216"/>
      <c r="I197" s="216"/>
      <c r="J197" s="154"/>
      <c r="K197" s="155" t="s">
        <v>19</v>
      </c>
      <c r="L197" s="154"/>
      <c r="M197" s="154"/>
      <c r="N197" s="154"/>
      <c r="O197" s="154"/>
      <c r="P197" s="154"/>
      <c r="Q197" s="154"/>
      <c r="R197" s="156"/>
      <c r="T197" s="157"/>
      <c r="U197" s="154"/>
      <c r="V197" s="154"/>
      <c r="W197" s="154"/>
      <c r="X197" s="154"/>
      <c r="Y197" s="154"/>
      <c r="Z197" s="154"/>
      <c r="AA197" s="158"/>
      <c r="AT197" s="159" t="s">
        <v>194</v>
      </c>
      <c r="AU197" s="159" t="s">
        <v>80</v>
      </c>
      <c r="AV197" s="9" t="s">
        <v>80</v>
      </c>
      <c r="AW197" s="9" t="s">
        <v>30</v>
      </c>
      <c r="AX197" s="9" t="s">
        <v>72</v>
      </c>
      <c r="AY197" s="159" t="s">
        <v>187</v>
      </c>
    </row>
    <row r="198" spans="2:65" s="9" customFormat="1" ht="16.5" customHeight="1">
      <c r="B198" s="153"/>
      <c r="C198" s="154"/>
      <c r="D198" s="154"/>
      <c r="E198" s="155" t="s">
        <v>19</v>
      </c>
      <c r="F198" s="215" t="s">
        <v>218</v>
      </c>
      <c r="G198" s="216"/>
      <c r="H198" s="216"/>
      <c r="I198" s="216"/>
      <c r="J198" s="154"/>
      <c r="K198" s="155" t="s">
        <v>19</v>
      </c>
      <c r="L198" s="154"/>
      <c r="M198" s="154"/>
      <c r="N198" s="154"/>
      <c r="O198" s="154"/>
      <c r="P198" s="154"/>
      <c r="Q198" s="154"/>
      <c r="R198" s="156"/>
      <c r="T198" s="157"/>
      <c r="U198" s="154"/>
      <c r="V198" s="154"/>
      <c r="W198" s="154"/>
      <c r="X198" s="154"/>
      <c r="Y198" s="154"/>
      <c r="Z198" s="154"/>
      <c r="AA198" s="158"/>
      <c r="AT198" s="159" t="s">
        <v>194</v>
      </c>
      <c r="AU198" s="159" t="s">
        <v>80</v>
      </c>
      <c r="AV198" s="9" t="s">
        <v>80</v>
      </c>
      <c r="AW198" s="9" t="s">
        <v>30</v>
      </c>
      <c r="AX198" s="9" t="s">
        <v>72</v>
      </c>
      <c r="AY198" s="159" t="s">
        <v>187</v>
      </c>
    </row>
    <row r="199" spans="2:65" s="9" customFormat="1" ht="16.5" customHeight="1">
      <c r="B199" s="153"/>
      <c r="C199" s="154"/>
      <c r="D199" s="154"/>
      <c r="E199" s="155" t="s">
        <v>19</v>
      </c>
      <c r="F199" s="215" t="s">
        <v>1327</v>
      </c>
      <c r="G199" s="216"/>
      <c r="H199" s="216"/>
      <c r="I199" s="216"/>
      <c r="J199" s="154"/>
      <c r="K199" s="155" t="s">
        <v>19</v>
      </c>
      <c r="L199" s="154"/>
      <c r="M199" s="154"/>
      <c r="N199" s="154"/>
      <c r="O199" s="154"/>
      <c r="P199" s="154"/>
      <c r="Q199" s="154"/>
      <c r="R199" s="156"/>
      <c r="T199" s="157"/>
      <c r="U199" s="154"/>
      <c r="V199" s="154"/>
      <c r="W199" s="154"/>
      <c r="X199" s="154"/>
      <c r="Y199" s="154"/>
      <c r="Z199" s="154"/>
      <c r="AA199" s="158"/>
      <c r="AT199" s="159" t="s">
        <v>194</v>
      </c>
      <c r="AU199" s="159" t="s">
        <v>80</v>
      </c>
      <c r="AV199" s="9" t="s">
        <v>80</v>
      </c>
      <c r="AW199" s="9" t="s">
        <v>30</v>
      </c>
      <c r="AX199" s="9" t="s">
        <v>72</v>
      </c>
      <c r="AY199" s="159" t="s">
        <v>187</v>
      </c>
    </row>
    <row r="200" spans="2:65" s="10" customFormat="1" ht="16.5" customHeight="1">
      <c r="B200" s="160"/>
      <c r="C200" s="161"/>
      <c r="D200" s="161"/>
      <c r="E200" s="162" t="s">
        <v>329</v>
      </c>
      <c r="F200" s="213" t="s">
        <v>351</v>
      </c>
      <c r="G200" s="214"/>
      <c r="H200" s="214"/>
      <c r="I200" s="214"/>
      <c r="J200" s="161"/>
      <c r="K200" s="163">
        <v>25</v>
      </c>
      <c r="L200" s="161"/>
      <c r="M200" s="161"/>
      <c r="N200" s="161"/>
      <c r="O200" s="161"/>
      <c r="P200" s="161"/>
      <c r="Q200" s="161"/>
      <c r="R200" s="164"/>
      <c r="T200" s="165"/>
      <c r="U200" s="161"/>
      <c r="V200" s="161"/>
      <c r="W200" s="161"/>
      <c r="X200" s="161"/>
      <c r="Y200" s="161"/>
      <c r="Z200" s="161"/>
      <c r="AA200" s="166"/>
      <c r="AT200" s="167" t="s">
        <v>194</v>
      </c>
      <c r="AU200" s="167" t="s">
        <v>80</v>
      </c>
      <c r="AV200" s="10" t="s">
        <v>114</v>
      </c>
      <c r="AW200" s="10" t="s">
        <v>30</v>
      </c>
      <c r="AX200" s="10" t="s">
        <v>72</v>
      </c>
      <c r="AY200" s="167" t="s">
        <v>187</v>
      </c>
    </row>
    <row r="201" spans="2:65" s="9" customFormat="1" ht="16.5" customHeight="1">
      <c r="B201" s="153"/>
      <c r="C201" s="154"/>
      <c r="D201" s="154"/>
      <c r="E201" s="155" t="s">
        <v>19</v>
      </c>
      <c r="F201" s="215" t="s">
        <v>1331</v>
      </c>
      <c r="G201" s="216"/>
      <c r="H201" s="216"/>
      <c r="I201" s="216"/>
      <c r="J201" s="154"/>
      <c r="K201" s="155" t="s">
        <v>19</v>
      </c>
      <c r="L201" s="154"/>
      <c r="M201" s="154"/>
      <c r="N201" s="154"/>
      <c r="O201" s="154"/>
      <c r="P201" s="154"/>
      <c r="Q201" s="154"/>
      <c r="R201" s="156"/>
      <c r="T201" s="157"/>
      <c r="U201" s="154"/>
      <c r="V201" s="154"/>
      <c r="W201" s="154"/>
      <c r="X201" s="154"/>
      <c r="Y201" s="154"/>
      <c r="Z201" s="154"/>
      <c r="AA201" s="158"/>
      <c r="AT201" s="159" t="s">
        <v>194</v>
      </c>
      <c r="AU201" s="159" t="s">
        <v>80</v>
      </c>
      <c r="AV201" s="9" t="s">
        <v>80</v>
      </c>
      <c r="AW201" s="9" t="s">
        <v>30</v>
      </c>
      <c r="AX201" s="9" t="s">
        <v>72</v>
      </c>
      <c r="AY201" s="159" t="s">
        <v>187</v>
      </c>
    </row>
    <row r="202" spans="2:65" s="10" customFormat="1" ht="16.5" customHeight="1">
      <c r="B202" s="160"/>
      <c r="C202" s="161"/>
      <c r="D202" s="161"/>
      <c r="E202" s="162" t="s">
        <v>331</v>
      </c>
      <c r="F202" s="213" t="s">
        <v>287</v>
      </c>
      <c r="G202" s="214"/>
      <c r="H202" s="214"/>
      <c r="I202" s="214"/>
      <c r="J202" s="161"/>
      <c r="K202" s="163">
        <v>10</v>
      </c>
      <c r="L202" s="161"/>
      <c r="M202" s="161"/>
      <c r="N202" s="161"/>
      <c r="O202" s="161"/>
      <c r="P202" s="161"/>
      <c r="Q202" s="161"/>
      <c r="R202" s="164"/>
      <c r="T202" s="165"/>
      <c r="U202" s="161"/>
      <c r="V202" s="161"/>
      <c r="W202" s="161"/>
      <c r="X202" s="161"/>
      <c r="Y202" s="161"/>
      <c r="Z202" s="161"/>
      <c r="AA202" s="166"/>
      <c r="AT202" s="167" t="s">
        <v>194</v>
      </c>
      <c r="AU202" s="167" t="s">
        <v>80</v>
      </c>
      <c r="AV202" s="10" t="s">
        <v>114</v>
      </c>
      <c r="AW202" s="10" t="s">
        <v>30</v>
      </c>
      <c r="AX202" s="10" t="s">
        <v>72</v>
      </c>
      <c r="AY202" s="167" t="s">
        <v>187</v>
      </c>
    </row>
    <row r="203" spans="2:65" s="10" customFormat="1" ht="16.5" customHeight="1">
      <c r="B203" s="160"/>
      <c r="C203" s="161"/>
      <c r="D203" s="161"/>
      <c r="E203" s="162" t="s">
        <v>923</v>
      </c>
      <c r="F203" s="213" t="s">
        <v>1378</v>
      </c>
      <c r="G203" s="214"/>
      <c r="H203" s="214"/>
      <c r="I203" s="214"/>
      <c r="J203" s="161"/>
      <c r="K203" s="163">
        <v>35</v>
      </c>
      <c r="L203" s="161"/>
      <c r="M203" s="161"/>
      <c r="N203" s="161"/>
      <c r="O203" s="161"/>
      <c r="P203" s="161"/>
      <c r="Q203" s="161"/>
      <c r="R203" s="164"/>
      <c r="T203" s="165"/>
      <c r="U203" s="161"/>
      <c r="V203" s="161"/>
      <c r="W203" s="161"/>
      <c r="X203" s="161"/>
      <c r="Y203" s="161"/>
      <c r="Z203" s="161"/>
      <c r="AA203" s="166"/>
      <c r="AT203" s="167" t="s">
        <v>194</v>
      </c>
      <c r="AU203" s="167" t="s">
        <v>80</v>
      </c>
      <c r="AV203" s="10" t="s">
        <v>114</v>
      </c>
      <c r="AW203" s="10" t="s">
        <v>30</v>
      </c>
      <c r="AX203" s="10" t="s">
        <v>80</v>
      </c>
      <c r="AY203" s="167" t="s">
        <v>187</v>
      </c>
    </row>
    <row r="204" spans="2:65" s="8" customFormat="1" ht="37.35" customHeight="1">
      <c r="B204" s="135"/>
      <c r="C204" s="136"/>
      <c r="D204" s="137" t="s">
        <v>169</v>
      </c>
      <c r="E204" s="137"/>
      <c r="F204" s="137"/>
      <c r="G204" s="137"/>
      <c r="H204" s="137"/>
      <c r="I204" s="137"/>
      <c r="J204" s="137"/>
      <c r="K204" s="137"/>
      <c r="L204" s="137"/>
      <c r="M204" s="137"/>
      <c r="N204" s="221">
        <f>BK204</f>
        <v>0</v>
      </c>
      <c r="O204" s="222"/>
      <c r="P204" s="222"/>
      <c r="Q204" s="222"/>
      <c r="R204" s="138"/>
      <c r="T204" s="139"/>
      <c r="U204" s="136"/>
      <c r="V204" s="136"/>
      <c r="W204" s="140">
        <f>SUM(W205:W213)</f>
        <v>0</v>
      </c>
      <c r="X204" s="136"/>
      <c r="Y204" s="140">
        <f>SUM(Y205:Y213)</f>
        <v>0</v>
      </c>
      <c r="Z204" s="136"/>
      <c r="AA204" s="141">
        <f>SUM(AA205:AA213)</f>
        <v>0</v>
      </c>
      <c r="AR204" s="142" t="s">
        <v>186</v>
      </c>
      <c r="AT204" s="143" t="s">
        <v>71</v>
      </c>
      <c r="AU204" s="143" t="s">
        <v>72</v>
      </c>
      <c r="AY204" s="142" t="s">
        <v>187</v>
      </c>
      <c r="BK204" s="144">
        <f>SUM(BK205:BK213)</f>
        <v>0</v>
      </c>
    </row>
    <row r="205" spans="2:65" s="1" customFormat="1" ht="25.5" customHeight="1">
      <c r="B205" s="32"/>
      <c r="C205" s="145" t="s">
        <v>301</v>
      </c>
      <c r="D205" s="145" t="s">
        <v>188</v>
      </c>
      <c r="E205" s="146" t="s">
        <v>1379</v>
      </c>
      <c r="F205" s="217" t="s">
        <v>1380</v>
      </c>
      <c r="G205" s="217"/>
      <c r="H205" s="217"/>
      <c r="I205" s="217"/>
      <c r="J205" s="147" t="s">
        <v>255</v>
      </c>
      <c r="K205" s="148">
        <v>35</v>
      </c>
      <c r="L205" s="218">
        <v>0</v>
      </c>
      <c r="M205" s="218"/>
      <c r="N205" s="218">
        <f>ROUND(L205*K205,2)</f>
        <v>0</v>
      </c>
      <c r="O205" s="218"/>
      <c r="P205" s="218"/>
      <c r="Q205" s="218"/>
      <c r="R205" s="34"/>
      <c r="T205" s="149" t="s">
        <v>19</v>
      </c>
      <c r="U205" s="41" t="s">
        <v>37</v>
      </c>
      <c r="V205" s="150">
        <v>0</v>
      </c>
      <c r="W205" s="150">
        <f>V205*K205</f>
        <v>0</v>
      </c>
      <c r="X205" s="150">
        <v>0</v>
      </c>
      <c r="Y205" s="150">
        <f>X205*K205</f>
        <v>0</v>
      </c>
      <c r="Z205" s="150">
        <v>0</v>
      </c>
      <c r="AA205" s="151">
        <f>Z205*K205</f>
        <v>0</v>
      </c>
      <c r="AR205" s="19" t="s">
        <v>186</v>
      </c>
      <c r="AT205" s="19" t="s">
        <v>188</v>
      </c>
      <c r="AU205" s="19" t="s">
        <v>80</v>
      </c>
      <c r="AY205" s="19" t="s">
        <v>187</v>
      </c>
      <c r="BE205" s="152">
        <f>IF(U205="základní",N205,0)</f>
        <v>0</v>
      </c>
      <c r="BF205" s="152">
        <f>IF(U205="snížená",N205,0)</f>
        <v>0</v>
      </c>
      <c r="BG205" s="152">
        <f>IF(U205="zákl. přenesená",N205,0)</f>
        <v>0</v>
      </c>
      <c r="BH205" s="152">
        <f>IF(U205="sníž. přenesená",N205,0)</f>
        <v>0</v>
      </c>
      <c r="BI205" s="152">
        <f>IF(U205="nulová",N205,0)</f>
        <v>0</v>
      </c>
      <c r="BJ205" s="19" t="s">
        <v>80</v>
      </c>
      <c r="BK205" s="152">
        <f>ROUND(L205*K205,2)</f>
        <v>0</v>
      </c>
      <c r="BL205" s="19" t="s">
        <v>186</v>
      </c>
      <c r="BM205" s="19" t="s">
        <v>1381</v>
      </c>
    </row>
    <row r="206" spans="2:65" s="9" customFormat="1" ht="16.5" customHeight="1">
      <c r="B206" s="153"/>
      <c r="C206" s="154"/>
      <c r="D206" s="154"/>
      <c r="E206" s="155" t="s">
        <v>19</v>
      </c>
      <c r="F206" s="219" t="s">
        <v>1382</v>
      </c>
      <c r="G206" s="220"/>
      <c r="H206" s="220"/>
      <c r="I206" s="220"/>
      <c r="J206" s="154"/>
      <c r="K206" s="155" t="s">
        <v>19</v>
      </c>
      <c r="L206" s="154"/>
      <c r="M206" s="154"/>
      <c r="N206" s="154"/>
      <c r="O206" s="154"/>
      <c r="P206" s="154"/>
      <c r="Q206" s="154"/>
      <c r="R206" s="156"/>
      <c r="T206" s="157"/>
      <c r="U206" s="154"/>
      <c r="V206" s="154"/>
      <c r="W206" s="154"/>
      <c r="X206" s="154"/>
      <c r="Y206" s="154"/>
      <c r="Z206" s="154"/>
      <c r="AA206" s="158"/>
      <c r="AT206" s="159" t="s">
        <v>194</v>
      </c>
      <c r="AU206" s="159" t="s">
        <v>80</v>
      </c>
      <c r="AV206" s="9" t="s">
        <v>80</v>
      </c>
      <c r="AW206" s="9" t="s">
        <v>30</v>
      </c>
      <c r="AX206" s="9" t="s">
        <v>72</v>
      </c>
      <c r="AY206" s="159" t="s">
        <v>187</v>
      </c>
    </row>
    <row r="207" spans="2:65" s="9" customFormat="1" ht="16.5" customHeight="1">
      <c r="B207" s="153"/>
      <c r="C207" s="154"/>
      <c r="D207" s="154"/>
      <c r="E207" s="155" t="s">
        <v>19</v>
      </c>
      <c r="F207" s="215" t="s">
        <v>1326</v>
      </c>
      <c r="G207" s="216"/>
      <c r="H207" s="216"/>
      <c r="I207" s="216"/>
      <c r="J207" s="154"/>
      <c r="K207" s="155" t="s">
        <v>19</v>
      </c>
      <c r="L207" s="154"/>
      <c r="M207" s="154"/>
      <c r="N207" s="154"/>
      <c r="O207" s="154"/>
      <c r="P207" s="154"/>
      <c r="Q207" s="154"/>
      <c r="R207" s="156"/>
      <c r="T207" s="157"/>
      <c r="U207" s="154"/>
      <c r="V207" s="154"/>
      <c r="W207" s="154"/>
      <c r="X207" s="154"/>
      <c r="Y207" s="154"/>
      <c r="Z207" s="154"/>
      <c r="AA207" s="158"/>
      <c r="AT207" s="159" t="s">
        <v>194</v>
      </c>
      <c r="AU207" s="159" t="s">
        <v>80</v>
      </c>
      <c r="AV207" s="9" t="s">
        <v>80</v>
      </c>
      <c r="AW207" s="9" t="s">
        <v>30</v>
      </c>
      <c r="AX207" s="9" t="s">
        <v>72</v>
      </c>
      <c r="AY207" s="159" t="s">
        <v>187</v>
      </c>
    </row>
    <row r="208" spans="2:65" s="9" customFormat="1" ht="16.5" customHeight="1">
      <c r="B208" s="153"/>
      <c r="C208" s="154"/>
      <c r="D208" s="154"/>
      <c r="E208" s="155" t="s">
        <v>19</v>
      </c>
      <c r="F208" s="215" t="s">
        <v>218</v>
      </c>
      <c r="G208" s="216"/>
      <c r="H208" s="216"/>
      <c r="I208" s="216"/>
      <c r="J208" s="154"/>
      <c r="K208" s="155" t="s">
        <v>19</v>
      </c>
      <c r="L208" s="154"/>
      <c r="M208" s="154"/>
      <c r="N208" s="154"/>
      <c r="O208" s="154"/>
      <c r="P208" s="154"/>
      <c r="Q208" s="154"/>
      <c r="R208" s="156"/>
      <c r="T208" s="157"/>
      <c r="U208" s="154"/>
      <c r="V208" s="154"/>
      <c r="W208" s="154"/>
      <c r="X208" s="154"/>
      <c r="Y208" s="154"/>
      <c r="Z208" s="154"/>
      <c r="AA208" s="158"/>
      <c r="AT208" s="159" t="s">
        <v>194</v>
      </c>
      <c r="AU208" s="159" t="s">
        <v>80</v>
      </c>
      <c r="AV208" s="9" t="s">
        <v>80</v>
      </c>
      <c r="AW208" s="9" t="s">
        <v>30</v>
      </c>
      <c r="AX208" s="9" t="s">
        <v>72</v>
      </c>
      <c r="AY208" s="159" t="s">
        <v>187</v>
      </c>
    </row>
    <row r="209" spans="2:51" s="9" customFormat="1" ht="16.5" customHeight="1">
      <c r="B209" s="153"/>
      <c r="C209" s="154"/>
      <c r="D209" s="154"/>
      <c r="E209" s="155" t="s">
        <v>19</v>
      </c>
      <c r="F209" s="215" t="s">
        <v>1327</v>
      </c>
      <c r="G209" s="216"/>
      <c r="H209" s="216"/>
      <c r="I209" s="216"/>
      <c r="J209" s="154"/>
      <c r="K209" s="155" t="s">
        <v>19</v>
      </c>
      <c r="L209" s="154"/>
      <c r="M209" s="154"/>
      <c r="N209" s="154"/>
      <c r="O209" s="154"/>
      <c r="P209" s="154"/>
      <c r="Q209" s="154"/>
      <c r="R209" s="156"/>
      <c r="T209" s="157"/>
      <c r="U209" s="154"/>
      <c r="V209" s="154"/>
      <c r="W209" s="154"/>
      <c r="X209" s="154"/>
      <c r="Y209" s="154"/>
      <c r="Z209" s="154"/>
      <c r="AA209" s="158"/>
      <c r="AT209" s="159" t="s">
        <v>194</v>
      </c>
      <c r="AU209" s="159" t="s">
        <v>80</v>
      </c>
      <c r="AV209" s="9" t="s">
        <v>80</v>
      </c>
      <c r="AW209" s="9" t="s">
        <v>30</v>
      </c>
      <c r="AX209" s="9" t="s">
        <v>72</v>
      </c>
      <c r="AY209" s="159" t="s">
        <v>187</v>
      </c>
    </row>
    <row r="210" spans="2:51" s="10" customFormat="1" ht="16.5" customHeight="1">
      <c r="B210" s="160"/>
      <c r="C210" s="161"/>
      <c r="D210" s="161"/>
      <c r="E210" s="162" t="s">
        <v>219</v>
      </c>
      <c r="F210" s="213" t="s">
        <v>351</v>
      </c>
      <c r="G210" s="214"/>
      <c r="H210" s="214"/>
      <c r="I210" s="214"/>
      <c r="J210" s="161"/>
      <c r="K210" s="163">
        <v>25</v>
      </c>
      <c r="L210" s="161"/>
      <c r="M210" s="161"/>
      <c r="N210" s="161"/>
      <c r="O210" s="161"/>
      <c r="P210" s="161"/>
      <c r="Q210" s="161"/>
      <c r="R210" s="164"/>
      <c r="T210" s="165"/>
      <c r="U210" s="161"/>
      <c r="V210" s="161"/>
      <c r="W210" s="161"/>
      <c r="X210" s="161"/>
      <c r="Y210" s="161"/>
      <c r="Z210" s="161"/>
      <c r="AA210" s="166"/>
      <c r="AT210" s="167" t="s">
        <v>194</v>
      </c>
      <c r="AU210" s="167" t="s">
        <v>80</v>
      </c>
      <c r="AV210" s="10" t="s">
        <v>114</v>
      </c>
      <c r="AW210" s="10" t="s">
        <v>30</v>
      </c>
      <c r="AX210" s="10" t="s">
        <v>72</v>
      </c>
      <c r="AY210" s="167" t="s">
        <v>187</v>
      </c>
    </row>
    <row r="211" spans="2:51" s="9" customFormat="1" ht="16.5" customHeight="1">
      <c r="B211" s="153"/>
      <c r="C211" s="154"/>
      <c r="D211" s="154"/>
      <c r="E211" s="155" t="s">
        <v>19</v>
      </c>
      <c r="F211" s="215" t="s">
        <v>1331</v>
      </c>
      <c r="G211" s="216"/>
      <c r="H211" s="216"/>
      <c r="I211" s="216"/>
      <c r="J211" s="154"/>
      <c r="K211" s="155" t="s">
        <v>19</v>
      </c>
      <c r="L211" s="154"/>
      <c r="M211" s="154"/>
      <c r="N211" s="154"/>
      <c r="O211" s="154"/>
      <c r="P211" s="154"/>
      <c r="Q211" s="154"/>
      <c r="R211" s="156"/>
      <c r="T211" s="157"/>
      <c r="U211" s="154"/>
      <c r="V211" s="154"/>
      <c r="W211" s="154"/>
      <c r="X211" s="154"/>
      <c r="Y211" s="154"/>
      <c r="Z211" s="154"/>
      <c r="AA211" s="158"/>
      <c r="AT211" s="159" t="s">
        <v>194</v>
      </c>
      <c r="AU211" s="159" t="s">
        <v>80</v>
      </c>
      <c r="AV211" s="9" t="s">
        <v>80</v>
      </c>
      <c r="AW211" s="9" t="s">
        <v>30</v>
      </c>
      <c r="AX211" s="9" t="s">
        <v>72</v>
      </c>
      <c r="AY211" s="159" t="s">
        <v>187</v>
      </c>
    </row>
    <row r="212" spans="2:51" s="10" customFormat="1" ht="16.5" customHeight="1">
      <c r="B212" s="160"/>
      <c r="C212" s="161"/>
      <c r="D212" s="161"/>
      <c r="E212" s="162" t="s">
        <v>221</v>
      </c>
      <c r="F212" s="213" t="s">
        <v>287</v>
      </c>
      <c r="G212" s="214"/>
      <c r="H212" s="214"/>
      <c r="I212" s="214"/>
      <c r="J212" s="161"/>
      <c r="K212" s="163">
        <v>10</v>
      </c>
      <c r="L212" s="161"/>
      <c r="M212" s="161"/>
      <c r="N212" s="161"/>
      <c r="O212" s="161"/>
      <c r="P212" s="161"/>
      <c r="Q212" s="161"/>
      <c r="R212" s="164"/>
      <c r="T212" s="165"/>
      <c r="U212" s="161"/>
      <c r="V212" s="161"/>
      <c r="W212" s="161"/>
      <c r="X212" s="161"/>
      <c r="Y212" s="161"/>
      <c r="Z212" s="161"/>
      <c r="AA212" s="166"/>
      <c r="AT212" s="167" t="s">
        <v>194</v>
      </c>
      <c r="AU212" s="167" t="s">
        <v>80</v>
      </c>
      <c r="AV212" s="10" t="s">
        <v>114</v>
      </c>
      <c r="AW212" s="10" t="s">
        <v>30</v>
      </c>
      <c r="AX212" s="10" t="s">
        <v>72</v>
      </c>
      <c r="AY212" s="167" t="s">
        <v>187</v>
      </c>
    </row>
    <row r="213" spans="2:51" s="10" customFormat="1" ht="16.5" customHeight="1">
      <c r="B213" s="160"/>
      <c r="C213" s="161"/>
      <c r="D213" s="161"/>
      <c r="E213" s="162" t="s">
        <v>986</v>
      </c>
      <c r="F213" s="213" t="s">
        <v>987</v>
      </c>
      <c r="G213" s="214"/>
      <c r="H213" s="214"/>
      <c r="I213" s="214"/>
      <c r="J213" s="161"/>
      <c r="K213" s="163">
        <v>35</v>
      </c>
      <c r="L213" s="161"/>
      <c r="M213" s="161"/>
      <c r="N213" s="161"/>
      <c r="O213" s="161"/>
      <c r="P213" s="161"/>
      <c r="Q213" s="161"/>
      <c r="R213" s="164"/>
      <c r="T213" s="168"/>
      <c r="U213" s="169"/>
      <c r="V213" s="169"/>
      <c r="W213" s="169"/>
      <c r="X213" s="169"/>
      <c r="Y213" s="169"/>
      <c r="Z213" s="169"/>
      <c r="AA213" s="170"/>
      <c r="AT213" s="167" t="s">
        <v>194</v>
      </c>
      <c r="AU213" s="167" t="s">
        <v>80</v>
      </c>
      <c r="AV213" s="10" t="s">
        <v>114</v>
      </c>
      <c r="AW213" s="10" t="s">
        <v>30</v>
      </c>
      <c r="AX213" s="10" t="s">
        <v>80</v>
      </c>
      <c r="AY213" s="167" t="s">
        <v>187</v>
      </c>
    </row>
    <row r="214" spans="2:51" s="1" customFormat="1" ht="6.95" customHeight="1">
      <c r="B214" s="56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8"/>
    </row>
  </sheetData>
  <sheetProtection algorithmName="SHA-512" hashValue="XYOx7eJ5Mo++OxLMiKaSlNkq4324DKVt4Eg2VejFbNKOHdcOt5MfSiV8cH3Ev1anv81nigd5JBCbl8Lky6O7EA==" saltValue="/+MMJsBY0lPNYzsNmZzqXEfT6f3oJbgH+Ty+2YTtGMsmxAjEaMCOd0x63WXxok5OU2l5ozp+uE7P5RuD6Gizhg==" spinCount="10" sheet="1" objects="1" scenarios="1" formatColumns="0" formatRows="0"/>
  <mergeCells count="177">
    <mergeCell ref="F200:I200"/>
    <mergeCell ref="F201:I201"/>
    <mergeCell ref="F202:I202"/>
    <mergeCell ref="F203:I203"/>
    <mergeCell ref="F193:I193"/>
    <mergeCell ref="F194:I194"/>
    <mergeCell ref="F195:I195"/>
    <mergeCell ref="L195:M195"/>
    <mergeCell ref="F199:I199"/>
    <mergeCell ref="N195:Q195"/>
    <mergeCell ref="F196:I196"/>
    <mergeCell ref="F197:I197"/>
    <mergeCell ref="F198:I198"/>
    <mergeCell ref="N175:Q175"/>
    <mergeCell ref="F185:I185"/>
    <mergeCell ref="F188:I188"/>
    <mergeCell ref="F186:I186"/>
    <mergeCell ref="F187:I187"/>
    <mergeCell ref="F189:I189"/>
    <mergeCell ref="F190:I190"/>
    <mergeCell ref="F191:I191"/>
    <mergeCell ref="F192:I192"/>
    <mergeCell ref="N176:Q176"/>
    <mergeCell ref="F177:I177"/>
    <mergeCell ref="F179:I179"/>
    <mergeCell ref="F180:I180"/>
    <mergeCell ref="F181:I181"/>
    <mergeCell ref="F182:I182"/>
    <mergeCell ref="F183:I183"/>
    <mergeCell ref="F184:I184"/>
    <mergeCell ref="L184:M184"/>
    <mergeCell ref="N184:Q184"/>
    <mergeCell ref="F169:I169"/>
    <mergeCell ref="F170:I170"/>
    <mergeCell ref="F171:I171"/>
    <mergeCell ref="F172:I172"/>
    <mergeCell ref="F173:I173"/>
    <mergeCell ref="F174:I174"/>
    <mergeCell ref="F176:I176"/>
    <mergeCell ref="F178:I178"/>
    <mergeCell ref="L176:M176"/>
    <mergeCell ref="F160:I160"/>
    <mergeCell ref="F161:I161"/>
    <mergeCell ref="L161:M161"/>
    <mergeCell ref="N161:Q161"/>
    <mergeCell ref="F162:I162"/>
    <mergeCell ref="F163:I163"/>
    <mergeCell ref="F164:I164"/>
    <mergeCell ref="F165:I165"/>
    <mergeCell ref="F168:I168"/>
    <mergeCell ref="F166:I166"/>
    <mergeCell ref="L166:M166"/>
    <mergeCell ref="N166:Q166"/>
    <mergeCell ref="F167:I167"/>
    <mergeCell ref="F154:I154"/>
    <mergeCell ref="F155:I155"/>
    <mergeCell ref="L156:M156"/>
    <mergeCell ref="N156:Q156"/>
    <mergeCell ref="N148:Q148"/>
    <mergeCell ref="F156:I156"/>
    <mergeCell ref="F159:I159"/>
    <mergeCell ref="F157:I157"/>
    <mergeCell ref="F158:I158"/>
    <mergeCell ref="F146:I146"/>
    <mergeCell ref="F149:I149"/>
    <mergeCell ref="F147:I147"/>
    <mergeCell ref="L149:M149"/>
    <mergeCell ref="N149:Q149"/>
    <mergeCell ref="F150:I150"/>
    <mergeCell ref="F151:I151"/>
    <mergeCell ref="F152:I152"/>
    <mergeCell ref="F153:I153"/>
    <mergeCell ref="L138:M138"/>
    <mergeCell ref="N138:Q138"/>
    <mergeCell ref="F139:I139"/>
    <mergeCell ref="F140:I140"/>
    <mergeCell ref="F141:I141"/>
    <mergeCell ref="F142:I142"/>
    <mergeCell ref="F143:I143"/>
    <mergeCell ref="F144:I144"/>
    <mergeCell ref="F145:I145"/>
    <mergeCell ref="F128:I128"/>
    <mergeCell ref="F129:I129"/>
    <mergeCell ref="F130:I130"/>
    <mergeCell ref="F131:I131"/>
    <mergeCell ref="F132:I132"/>
    <mergeCell ref="F133:I133"/>
    <mergeCell ref="F134:I134"/>
    <mergeCell ref="F135:I135"/>
    <mergeCell ref="F138:I138"/>
    <mergeCell ref="F136:I136"/>
    <mergeCell ref="F137:I137"/>
    <mergeCell ref="F121:I121"/>
    <mergeCell ref="F122:I122"/>
    <mergeCell ref="F123:I123"/>
    <mergeCell ref="N114:Q114"/>
    <mergeCell ref="F124:I124"/>
    <mergeCell ref="F127:I127"/>
    <mergeCell ref="F125:I125"/>
    <mergeCell ref="F126:I126"/>
    <mergeCell ref="L126:M126"/>
    <mergeCell ref="N126:Q126"/>
    <mergeCell ref="M107:P107"/>
    <mergeCell ref="M109:Q109"/>
    <mergeCell ref="M110:Q110"/>
    <mergeCell ref="F112:I112"/>
    <mergeCell ref="L112:M112"/>
    <mergeCell ref="N112:Q112"/>
    <mergeCell ref="N113:Q113"/>
    <mergeCell ref="F115:I115"/>
    <mergeCell ref="F120:I120"/>
    <mergeCell ref="L115:M115"/>
    <mergeCell ref="N115:Q115"/>
    <mergeCell ref="F116:I116"/>
    <mergeCell ref="F117:I117"/>
    <mergeCell ref="F118:I118"/>
    <mergeCell ref="F119:I119"/>
    <mergeCell ref="N89:Q89"/>
    <mergeCell ref="N90:Q90"/>
    <mergeCell ref="N91:Q91"/>
    <mergeCell ref="N92:Q92"/>
    <mergeCell ref="N94:Q94"/>
    <mergeCell ref="L96:Q96"/>
    <mergeCell ref="C102:Q102"/>
    <mergeCell ref="F104:P104"/>
    <mergeCell ref="F105:P105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H1:K1"/>
    <mergeCell ref="S2:AC2"/>
    <mergeCell ref="M27:P27"/>
    <mergeCell ref="M30:P30"/>
    <mergeCell ref="M28:P28"/>
    <mergeCell ref="H32:J32"/>
    <mergeCell ref="M32:P32"/>
    <mergeCell ref="H33:J33"/>
    <mergeCell ref="M33:P33"/>
    <mergeCell ref="F212:I212"/>
    <mergeCell ref="F213:I213"/>
    <mergeCell ref="N204:Q204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H34:J34"/>
    <mergeCell ref="M34:P34"/>
    <mergeCell ref="H35:J35"/>
    <mergeCell ref="M35:P35"/>
    <mergeCell ref="H36:J36"/>
    <mergeCell ref="M36:P36"/>
    <mergeCell ref="L38:P38"/>
    <mergeCell ref="F209:I209"/>
    <mergeCell ref="F205:I205"/>
    <mergeCell ref="L205:M205"/>
    <mergeCell ref="N205:Q205"/>
    <mergeCell ref="F206:I206"/>
    <mergeCell ref="F207:I207"/>
    <mergeCell ref="F208:I208"/>
    <mergeCell ref="F210:I210"/>
    <mergeCell ref="F211:I211"/>
  </mergeCells>
  <hyperlinks>
    <hyperlink ref="F1:G1" location="C2" display="1) Krycí list rozpočtu" xr:uid="{00000000-0004-0000-0500-000000000000}"/>
    <hyperlink ref="H1:K1" location="C86" display="2) Rekapitulace rozpočtu" xr:uid="{00000000-0004-0000-0500-000001000000}"/>
    <hyperlink ref="L1" location="C112" display="3) Rozpočet" xr:uid="{00000000-0004-0000-0500-000002000000}"/>
    <hyperlink ref="S1:T1" location="'Rekapitulace stavby'!C2" display="Rekapitulace stavby" xr:uid="{00000000-0004-0000-05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N23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2"/>
      <c r="C1" s="12"/>
      <c r="D1" s="13" t="s">
        <v>1</v>
      </c>
      <c r="E1" s="12"/>
      <c r="F1" s="14" t="s">
        <v>107</v>
      </c>
      <c r="G1" s="14"/>
      <c r="H1" s="227" t="s">
        <v>108</v>
      </c>
      <c r="I1" s="227"/>
      <c r="J1" s="227"/>
      <c r="K1" s="227"/>
      <c r="L1" s="14" t="s">
        <v>109</v>
      </c>
      <c r="M1" s="12"/>
      <c r="N1" s="12"/>
      <c r="O1" s="13" t="s">
        <v>110</v>
      </c>
      <c r="P1" s="12"/>
      <c r="Q1" s="12"/>
      <c r="R1" s="12"/>
      <c r="S1" s="14" t="s">
        <v>111</v>
      </c>
      <c r="T1" s="14"/>
      <c r="U1" s="108"/>
      <c r="V1" s="108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76" t="s">
        <v>7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S2" s="183" t="s">
        <v>8</v>
      </c>
      <c r="T2" s="184"/>
      <c r="U2" s="184"/>
      <c r="V2" s="184"/>
      <c r="W2" s="184"/>
      <c r="X2" s="184"/>
      <c r="Y2" s="184"/>
      <c r="Z2" s="184"/>
      <c r="AA2" s="184"/>
      <c r="AB2" s="184"/>
      <c r="AC2" s="184"/>
      <c r="AT2" s="19" t="s">
        <v>96</v>
      </c>
      <c r="AZ2" s="109" t="s">
        <v>116</v>
      </c>
      <c r="BA2" s="109" t="s">
        <v>116</v>
      </c>
      <c r="BB2" s="109" t="s">
        <v>19</v>
      </c>
      <c r="BC2" s="109" t="s">
        <v>1383</v>
      </c>
      <c r="BD2" s="109" t="s">
        <v>114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115</v>
      </c>
      <c r="AZ3" s="109" t="s">
        <v>119</v>
      </c>
      <c r="BA3" s="109" t="s">
        <v>119</v>
      </c>
      <c r="BB3" s="109" t="s">
        <v>19</v>
      </c>
      <c r="BC3" s="109" t="s">
        <v>128</v>
      </c>
      <c r="BD3" s="109" t="s">
        <v>114</v>
      </c>
    </row>
    <row r="4" spans="1:66" ht="36.950000000000003" customHeight="1">
      <c r="B4" s="23"/>
      <c r="C4" s="178" t="s">
        <v>118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24"/>
      <c r="T4" s="18" t="s">
        <v>13</v>
      </c>
      <c r="AT4" s="19" t="s">
        <v>6</v>
      </c>
      <c r="AZ4" s="109" t="s">
        <v>299</v>
      </c>
      <c r="BA4" s="109" t="s">
        <v>299</v>
      </c>
      <c r="BB4" s="109" t="s">
        <v>19</v>
      </c>
      <c r="BC4" s="109" t="s">
        <v>1384</v>
      </c>
      <c r="BD4" s="109" t="s">
        <v>114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  <c r="AZ5" s="109" t="s">
        <v>221</v>
      </c>
      <c r="BA5" s="109" t="s">
        <v>221</v>
      </c>
      <c r="BB5" s="109" t="s">
        <v>19</v>
      </c>
      <c r="BC5" s="109" t="s">
        <v>1385</v>
      </c>
      <c r="BD5" s="109" t="s">
        <v>114</v>
      </c>
    </row>
    <row r="6" spans="1:66" ht="25.35" customHeight="1">
      <c r="B6" s="23"/>
      <c r="C6" s="25"/>
      <c r="D6" s="29" t="s">
        <v>16</v>
      </c>
      <c r="E6" s="25"/>
      <c r="F6" s="223" t="str">
        <f>'Rekapitulace stavby'!K6</f>
        <v>Pardubice - Černá za Bory malá okružní křižovatka silnic II/322 a III/2983</v>
      </c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5"/>
      <c r="R6" s="24"/>
      <c r="AZ6" s="109" t="s">
        <v>197</v>
      </c>
      <c r="BA6" s="109" t="s">
        <v>197</v>
      </c>
      <c r="BB6" s="109" t="s">
        <v>19</v>
      </c>
      <c r="BC6" s="109" t="s">
        <v>1386</v>
      </c>
      <c r="BD6" s="109" t="s">
        <v>114</v>
      </c>
    </row>
    <row r="7" spans="1:66" s="1" customFormat="1" ht="32.85" customHeight="1">
      <c r="B7" s="32"/>
      <c r="C7" s="33"/>
      <c r="D7" s="28" t="s">
        <v>123</v>
      </c>
      <c r="E7" s="33"/>
      <c r="F7" s="182" t="s">
        <v>1387</v>
      </c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33"/>
      <c r="R7" s="34"/>
      <c r="AZ7" s="109" t="s">
        <v>528</v>
      </c>
      <c r="BA7" s="109" t="s">
        <v>528</v>
      </c>
      <c r="BB7" s="109" t="s">
        <v>19</v>
      </c>
      <c r="BC7" s="109" t="s">
        <v>1388</v>
      </c>
      <c r="BD7" s="109" t="s">
        <v>114</v>
      </c>
    </row>
    <row r="8" spans="1:66" s="1" customFormat="1" ht="14.45" customHeight="1">
      <c r="B8" s="32"/>
      <c r="C8" s="33"/>
      <c r="D8" s="29" t="s">
        <v>18</v>
      </c>
      <c r="E8" s="33"/>
      <c r="F8" s="27" t="s">
        <v>19</v>
      </c>
      <c r="G8" s="33"/>
      <c r="H8" s="33"/>
      <c r="I8" s="33"/>
      <c r="J8" s="33"/>
      <c r="K8" s="33"/>
      <c r="L8" s="33"/>
      <c r="M8" s="29" t="s">
        <v>20</v>
      </c>
      <c r="N8" s="33"/>
      <c r="O8" s="27" t="s">
        <v>19</v>
      </c>
      <c r="P8" s="33"/>
      <c r="Q8" s="33"/>
      <c r="R8" s="34"/>
      <c r="AZ8" s="109" t="s">
        <v>724</v>
      </c>
      <c r="BA8" s="109" t="s">
        <v>724</v>
      </c>
      <c r="BB8" s="109" t="s">
        <v>19</v>
      </c>
      <c r="BC8" s="109" t="s">
        <v>1383</v>
      </c>
      <c r="BD8" s="109" t="s">
        <v>114</v>
      </c>
    </row>
    <row r="9" spans="1:66" s="1" customFormat="1" ht="14.45" customHeight="1">
      <c r="B9" s="32"/>
      <c r="C9" s="33"/>
      <c r="D9" s="29" t="s">
        <v>21</v>
      </c>
      <c r="E9" s="33"/>
      <c r="F9" s="27" t="s">
        <v>22</v>
      </c>
      <c r="G9" s="33"/>
      <c r="H9" s="33"/>
      <c r="I9" s="33"/>
      <c r="J9" s="33"/>
      <c r="K9" s="33"/>
      <c r="L9" s="33"/>
      <c r="M9" s="29" t="s">
        <v>23</v>
      </c>
      <c r="N9" s="33"/>
      <c r="O9" s="226" t="str">
        <f>'Rekapitulace stavby'!AN8</f>
        <v>19. 11. 2018</v>
      </c>
      <c r="P9" s="226"/>
      <c r="Q9" s="33"/>
      <c r="R9" s="34"/>
      <c r="AZ9" s="109" t="s">
        <v>1068</v>
      </c>
      <c r="BA9" s="109" t="s">
        <v>1068</v>
      </c>
      <c r="BB9" s="109" t="s">
        <v>19</v>
      </c>
      <c r="BC9" s="109" t="s">
        <v>1389</v>
      </c>
      <c r="BD9" s="109" t="s">
        <v>114</v>
      </c>
    </row>
    <row r="10" spans="1:66" s="1" customFormat="1" ht="10.9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  <c r="AZ10" s="109" t="s">
        <v>1390</v>
      </c>
      <c r="BA10" s="109" t="s">
        <v>1390</v>
      </c>
      <c r="BB10" s="109" t="s">
        <v>19</v>
      </c>
      <c r="BC10" s="109" t="s">
        <v>1389</v>
      </c>
      <c r="BD10" s="109" t="s">
        <v>114</v>
      </c>
    </row>
    <row r="11" spans="1:66" s="1" customFormat="1" ht="14.45" customHeight="1">
      <c r="B11" s="32"/>
      <c r="C11" s="33"/>
      <c r="D11" s="29" t="s">
        <v>25</v>
      </c>
      <c r="E11" s="33"/>
      <c r="F11" s="33"/>
      <c r="G11" s="33"/>
      <c r="H11" s="33"/>
      <c r="I11" s="33"/>
      <c r="J11" s="33"/>
      <c r="K11" s="33"/>
      <c r="L11" s="33"/>
      <c r="M11" s="29" t="s">
        <v>26</v>
      </c>
      <c r="N11" s="33"/>
      <c r="O11" s="180" t="str">
        <f>IF('Rekapitulace stavby'!AN10="","",'Rekapitulace stavby'!AN10)</f>
        <v/>
      </c>
      <c r="P11" s="180"/>
      <c r="Q11" s="33"/>
      <c r="R11" s="34"/>
    </row>
    <row r="12" spans="1:66" s="1" customFormat="1" ht="18" customHeight="1">
      <c r="B12" s="32"/>
      <c r="C12" s="33"/>
      <c r="D12" s="33"/>
      <c r="E12" s="27" t="str">
        <f>IF('Rekapitulace stavby'!E11="","",'Rekapitulace stavby'!E11)</f>
        <v xml:space="preserve"> </v>
      </c>
      <c r="F12" s="33"/>
      <c r="G12" s="33"/>
      <c r="H12" s="33"/>
      <c r="I12" s="33"/>
      <c r="J12" s="33"/>
      <c r="K12" s="33"/>
      <c r="L12" s="33"/>
      <c r="M12" s="29" t="s">
        <v>27</v>
      </c>
      <c r="N12" s="33"/>
      <c r="O12" s="180" t="str">
        <f>IF('Rekapitulace stavby'!AN11="","",'Rekapitulace stavby'!AN11)</f>
        <v/>
      </c>
      <c r="P12" s="180"/>
      <c r="Q12" s="33"/>
      <c r="R12" s="34"/>
    </row>
    <row r="13" spans="1:66" s="1" customFormat="1" ht="6.95" customHeight="1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5" customHeight="1">
      <c r="B14" s="32"/>
      <c r="C14" s="33"/>
      <c r="D14" s="29" t="s">
        <v>28</v>
      </c>
      <c r="E14" s="33"/>
      <c r="F14" s="33"/>
      <c r="G14" s="33"/>
      <c r="H14" s="33"/>
      <c r="I14" s="33"/>
      <c r="J14" s="33"/>
      <c r="K14" s="33"/>
      <c r="L14" s="33"/>
      <c r="M14" s="29" t="s">
        <v>26</v>
      </c>
      <c r="N14" s="33"/>
      <c r="O14" s="180" t="str">
        <f>IF('Rekapitulace stavby'!AN13="","",'Rekapitulace stavby'!AN13)</f>
        <v/>
      </c>
      <c r="P14" s="180"/>
      <c r="Q14" s="33"/>
      <c r="R14" s="34"/>
    </row>
    <row r="15" spans="1:66" s="1" customFormat="1" ht="18" customHeight="1">
      <c r="B15" s="32"/>
      <c r="C15" s="33"/>
      <c r="D15" s="33"/>
      <c r="E15" s="27" t="str">
        <f>IF('Rekapitulace stavby'!E14="","",'Rekapitulace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27</v>
      </c>
      <c r="N15" s="33"/>
      <c r="O15" s="180" t="str">
        <f>IF('Rekapitulace stavby'!AN14="","",'Rekapitulace stavby'!AN14)</f>
        <v/>
      </c>
      <c r="P15" s="180"/>
      <c r="Q15" s="33"/>
      <c r="R15" s="34"/>
    </row>
    <row r="16" spans="1:66" s="1" customFormat="1" ht="6.95" customHeight="1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5" customHeight="1">
      <c r="B17" s="32"/>
      <c r="C17" s="33"/>
      <c r="D17" s="29" t="s">
        <v>29</v>
      </c>
      <c r="E17" s="33"/>
      <c r="F17" s="33"/>
      <c r="G17" s="33"/>
      <c r="H17" s="33"/>
      <c r="I17" s="33"/>
      <c r="J17" s="33"/>
      <c r="K17" s="33"/>
      <c r="L17" s="33"/>
      <c r="M17" s="29" t="s">
        <v>26</v>
      </c>
      <c r="N17" s="33"/>
      <c r="O17" s="180" t="str">
        <f>IF('Rekapitulace stavby'!AN16="","",'Rekapitulace stavby'!AN16)</f>
        <v/>
      </c>
      <c r="P17" s="180"/>
      <c r="Q17" s="33"/>
      <c r="R17" s="34"/>
    </row>
    <row r="18" spans="2:18" s="1" customFormat="1" ht="18" customHeight="1">
      <c r="B18" s="32"/>
      <c r="C18" s="33"/>
      <c r="D18" s="33"/>
      <c r="E18" s="27" t="str">
        <f>IF('Rekapitulace stavby'!E17="","",'Rekapitulace stavby'!E17)</f>
        <v xml:space="preserve"> </v>
      </c>
      <c r="F18" s="33"/>
      <c r="G18" s="33"/>
      <c r="H18" s="33"/>
      <c r="I18" s="33"/>
      <c r="J18" s="33"/>
      <c r="K18" s="33"/>
      <c r="L18" s="33"/>
      <c r="M18" s="29" t="s">
        <v>27</v>
      </c>
      <c r="N18" s="33"/>
      <c r="O18" s="180" t="str">
        <f>IF('Rekapitulace stavby'!AN17="","",'Rekapitulace stavby'!AN17)</f>
        <v/>
      </c>
      <c r="P18" s="180"/>
      <c r="Q18" s="33"/>
      <c r="R18" s="34"/>
    </row>
    <row r="19" spans="2:18" s="1" customFormat="1" ht="6.95" customHeight="1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5" customHeight="1">
      <c r="B20" s="32"/>
      <c r="C20" s="33"/>
      <c r="D20" s="29" t="s">
        <v>31</v>
      </c>
      <c r="E20" s="33"/>
      <c r="F20" s="33"/>
      <c r="G20" s="33"/>
      <c r="H20" s="33"/>
      <c r="I20" s="33"/>
      <c r="J20" s="33"/>
      <c r="K20" s="33"/>
      <c r="L20" s="33"/>
      <c r="M20" s="29" t="s">
        <v>26</v>
      </c>
      <c r="N20" s="33"/>
      <c r="O20" s="180" t="str">
        <f>IF('Rekapitulace stavby'!AN19="","",'Rekapitulace stavby'!AN19)</f>
        <v/>
      </c>
      <c r="P20" s="180"/>
      <c r="Q20" s="33"/>
      <c r="R20" s="34"/>
    </row>
    <row r="21" spans="2:18" s="1" customFormat="1" ht="18" customHeight="1">
      <c r="B21" s="32"/>
      <c r="C21" s="33"/>
      <c r="D21" s="33"/>
      <c r="E21" s="27" t="str">
        <f>IF('Rekapitulace stavby'!E20="","",'Rekapitulace stavby'!E20)</f>
        <v xml:space="preserve"> </v>
      </c>
      <c r="F21" s="33"/>
      <c r="G21" s="33"/>
      <c r="H21" s="33"/>
      <c r="I21" s="33"/>
      <c r="J21" s="33"/>
      <c r="K21" s="33"/>
      <c r="L21" s="33"/>
      <c r="M21" s="29" t="s">
        <v>27</v>
      </c>
      <c r="N21" s="33"/>
      <c r="O21" s="180" t="str">
        <f>IF('Rekapitulace stavby'!AN20="","",'Rekapitulace stavby'!AN20)</f>
        <v/>
      </c>
      <c r="P21" s="180"/>
      <c r="Q21" s="33"/>
      <c r="R21" s="34"/>
    </row>
    <row r="22" spans="2:18" s="1" customFormat="1" ht="6.95" customHeight="1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5" customHeight="1">
      <c r="B23" s="32"/>
      <c r="C23" s="33"/>
      <c r="D23" s="29" t="s">
        <v>32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6.5" customHeight="1">
      <c r="B24" s="32"/>
      <c r="C24" s="33"/>
      <c r="D24" s="33"/>
      <c r="E24" s="188" t="s">
        <v>19</v>
      </c>
      <c r="F24" s="188"/>
      <c r="G24" s="188"/>
      <c r="H24" s="188"/>
      <c r="I24" s="188"/>
      <c r="J24" s="188"/>
      <c r="K24" s="188"/>
      <c r="L24" s="188"/>
      <c r="M24" s="33"/>
      <c r="N24" s="33"/>
      <c r="O24" s="33"/>
      <c r="P24" s="33"/>
      <c r="Q24" s="33"/>
      <c r="R24" s="34"/>
    </row>
    <row r="25" spans="2:18" s="1" customFormat="1" ht="6.95" customHeigh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5" customHeight="1">
      <c r="B27" s="32"/>
      <c r="C27" s="33"/>
      <c r="D27" s="110" t="s">
        <v>149</v>
      </c>
      <c r="E27" s="33"/>
      <c r="F27" s="33"/>
      <c r="G27" s="33"/>
      <c r="H27" s="33"/>
      <c r="I27" s="33"/>
      <c r="J27" s="33"/>
      <c r="K27" s="33"/>
      <c r="L27" s="33"/>
      <c r="M27" s="189">
        <f>N88</f>
        <v>0</v>
      </c>
      <c r="N27" s="189"/>
      <c r="O27" s="189"/>
      <c r="P27" s="189"/>
      <c r="Q27" s="33"/>
      <c r="R27" s="34"/>
    </row>
    <row r="28" spans="2:18" s="1" customFormat="1" ht="14.45" customHeight="1">
      <c r="B28" s="32"/>
      <c r="C28" s="33"/>
      <c r="D28" s="31" t="s">
        <v>151</v>
      </c>
      <c r="E28" s="33"/>
      <c r="F28" s="33"/>
      <c r="G28" s="33"/>
      <c r="H28" s="33"/>
      <c r="I28" s="33"/>
      <c r="J28" s="33"/>
      <c r="K28" s="33"/>
      <c r="L28" s="33"/>
      <c r="M28" s="189">
        <f>N92</f>
        <v>0</v>
      </c>
      <c r="N28" s="189"/>
      <c r="O28" s="189"/>
      <c r="P28" s="189"/>
      <c r="Q28" s="33"/>
      <c r="R28" s="34"/>
    </row>
    <row r="29" spans="2:18" s="1" customFormat="1" ht="6.95" customHeight="1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>
      <c r="B30" s="32"/>
      <c r="C30" s="33"/>
      <c r="D30" s="111" t="s">
        <v>35</v>
      </c>
      <c r="E30" s="33"/>
      <c r="F30" s="33"/>
      <c r="G30" s="33"/>
      <c r="H30" s="33"/>
      <c r="I30" s="33"/>
      <c r="J30" s="33"/>
      <c r="K30" s="33"/>
      <c r="L30" s="33"/>
      <c r="M30" s="228">
        <f>ROUND(M27+M28,2)</f>
        <v>0</v>
      </c>
      <c r="N30" s="225"/>
      <c r="O30" s="225"/>
      <c r="P30" s="225"/>
      <c r="Q30" s="33"/>
      <c r="R30" s="34"/>
    </row>
    <row r="31" spans="2:18" s="1" customFormat="1" ht="6.95" customHeight="1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5" customHeight="1">
      <c r="B32" s="32"/>
      <c r="C32" s="33"/>
      <c r="D32" s="39" t="s">
        <v>36</v>
      </c>
      <c r="E32" s="39" t="s">
        <v>37</v>
      </c>
      <c r="F32" s="40">
        <v>0.21</v>
      </c>
      <c r="G32" s="112" t="s">
        <v>38</v>
      </c>
      <c r="H32" s="229">
        <f>ROUND((SUM(BE92:BE93)+SUM(BE111:BE230)), 2)</f>
        <v>0</v>
      </c>
      <c r="I32" s="225"/>
      <c r="J32" s="225"/>
      <c r="K32" s="33"/>
      <c r="L32" s="33"/>
      <c r="M32" s="229">
        <f>ROUND(ROUND((SUM(BE92:BE93)+SUM(BE111:BE230)), 2)*F32, 2)</f>
        <v>0</v>
      </c>
      <c r="N32" s="225"/>
      <c r="O32" s="225"/>
      <c r="P32" s="225"/>
      <c r="Q32" s="33"/>
      <c r="R32" s="34"/>
    </row>
    <row r="33" spans="2:18" s="1" customFormat="1" ht="14.45" customHeight="1">
      <c r="B33" s="32"/>
      <c r="C33" s="33"/>
      <c r="D33" s="33"/>
      <c r="E33" s="39" t="s">
        <v>39</v>
      </c>
      <c r="F33" s="40">
        <v>0.15</v>
      </c>
      <c r="G33" s="112" t="s">
        <v>38</v>
      </c>
      <c r="H33" s="229">
        <f>ROUND((SUM(BF92:BF93)+SUM(BF111:BF230)), 2)</f>
        <v>0</v>
      </c>
      <c r="I33" s="225"/>
      <c r="J33" s="225"/>
      <c r="K33" s="33"/>
      <c r="L33" s="33"/>
      <c r="M33" s="229">
        <f>ROUND(ROUND((SUM(BF92:BF93)+SUM(BF111:BF230)), 2)*F33, 2)</f>
        <v>0</v>
      </c>
      <c r="N33" s="225"/>
      <c r="O33" s="225"/>
      <c r="P33" s="225"/>
      <c r="Q33" s="33"/>
      <c r="R33" s="34"/>
    </row>
    <row r="34" spans="2:18" s="1" customFormat="1" ht="14.45" hidden="1" customHeight="1">
      <c r="B34" s="32"/>
      <c r="C34" s="33"/>
      <c r="D34" s="33"/>
      <c r="E34" s="39" t="s">
        <v>40</v>
      </c>
      <c r="F34" s="40">
        <v>0.21</v>
      </c>
      <c r="G34" s="112" t="s">
        <v>38</v>
      </c>
      <c r="H34" s="229">
        <f>ROUND((SUM(BG92:BG93)+SUM(BG111:BG230)), 2)</f>
        <v>0</v>
      </c>
      <c r="I34" s="225"/>
      <c r="J34" s="225"/>
      <c r="K34" s="33"/>
      <c r="L34" s="33"/>
      <c r="M34" s="229">
        <v>0</v>
      </c>
      <c r="N34" s="225"/>
      <c r="O34" s="225"/>
      <c r="P34" s="225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41</v>
      </c>
      <c r="F35" s="40">
        <v>0.15</v>
      </c>
      <c r="G35" s="112" t="s">
        <v>38</v>
      </c>
      <c r="H35" s="229">
        <f>ROUND((SUM(BH92:BH93)+SUM(BH111:BH230)), 2)</f>
        <v>0</v>
      </c>
      <c r="I35" s="225"/>
      <c r="J35" s="225"/>
      <c r="K35" s="33"/>
      <c r="L35" s="33"/>
      <c r="M35" s="229">
        <v>0</v>
      </c>
      <c r="N35" s="225"/>
      <c r="O35" s="225"/>
      <c r="P35" s="225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42</v>
      </c>
      <c r="F36" s="40">
        <v>0</v>
      </c>
      <c r="G36" s="112" t="s">
        <v>38</v>
      </c>
      <c r="H36" s="229">
        <f>ROUND((SUM(BI92:BI93)+SUM(BI111:BI230)), 2)</f>
        <v>0</v>
      </c>
      <c r="I36" s="225"/>
      <c r="J36" s="225"/>
      <c r="K36" s="33"/>
      <c r="L36" s="33"/>
      <c r="M36" s="229">
        <v>0</v>
      </c>
      <c r="N36" s="225"/>
      <c r="O36" s="225"/>
      <c r="P36" s="225"/>
      <c r="Q36" s="33"/>
      <c r="R36" s="34"/>
    </row>
    <row r="37" spans="2:18" s="1" customFormat="1" ht="6.95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>
      <c r="B38" s="32"/>
      <c r="C38" s="107"/>
      <c r="D38" s="113" t="s">
        <v>43</v>
      </c>
      <c r="E38" s="76"/>
      <c r="F38" s="76"/>
      <c r="G38" s="114" t="s">
        <v>44</v>
      </c>
      <c r="H38" s="115" t="s">
        <v>45</v>
      </c>
      <c r="I38" s="76"/>
      <c r="J38" s="76"/>
      <c r="K38" s="76"/>
      <c r="L38" s="230">
        <f>SUM(M30:M36)</f>
        <v>0</v>
      </c>
      <c r="M38" s="230"/>
      <c r="N38" s="230"/>
      <c r="O38" s="230"/>
      <c r="P38" s="231"/>
      <c r="Q38" s="107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ht="13.5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4"/>
    </row>
    <row r="42" spans="2:18" ht="13.5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 ht="13.5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 ht="13.5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 ht="13.5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 ht="13.5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 ht="13.5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 ht="13.5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 ht="13.5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>
      <c r="B50" s="32"/>
      <c r="C50" s="33"/>
      <c r="D50" s="47" t="s">
        <v>46</v>
      </c>
      <c r="E50" s="48"/>
      <c r="F50" s="48"/>
      <c r="G50" s="48"/>
      <c r="H50" s="49"/>
      <c r="I50" s="33"/>
      <c r="J50" s="47" t="s">
        <v>47</v>
      </c>
      <c r="K50" s="48"/>
      <c r="L50" s="48"/>
      <c r="M50" s="48"/>
      <c r="N50" s="48"/>
      <c r="O50" s="48"/>
      <c r="P50" s="49"/>
      <c r="Q50" s="33"/>
      <c r="R50" s="34"/>
    </row>
    <row r="51" spans="2:18" ht="13.5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 ht="13.5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 ht="13.5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 ht="13.5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 ht="13.5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 ht="13.5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 ht="13.5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 ht="13.5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>
      <c r="B59" s="32"/>
      <c r="C59" s="33"/>
      <c r="D59" s="52" t="s">
        <v>48</v>
      </c>
      <c r="E59" s="53"/>
      <c r="F59" s="53"/>
      <c r="G59" s="54" t="s">
        <v>49</v>
      </c>
      <c r="H59" s="55"/>
      <c r="I59" s="33"/>
      <c r="J59" s="52" t="s">
        <v>48</v>
      </c>
      <c r="K59" s="53"/>
      <c r="L59" s="53"/>
      <c r="M59" s="53"/>
      <c r="N59" s="54" t="s">
        <v>49</v>
      </c>
      <c r="O59" s="53"/>
      <c r="P59" s="55"/>
      <c r="Q59" s="33"/>
      <c r="R59" s="34"/>
    </row>
    <row r="60" spans="2:18" ht="13.5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>
      <c r="B61" s="32"/>
      <c r="C61" s="33"/>
      <c r="D61" s="47" t="s">
        <v>50</v>
      </c>
      <c r="E61" s="48"/>
      <c r="F61" s="48"/>
      <c r="G61" s="48"/>
      <c r="H61" s="49"/>
      <c r="I61" s="33"/>
      <c r="J61" s="47" t="s">
        <v>51</v>
      </c>
      <c r="K61" s="48"/>
      <c r="L61" s="48"/>
      <c r="M61" s="48"/>
      <c r="N61" s="48"/>
      <c r="O61" s="48"/>
      <c r="P61" s="49"/>
      <c r="Q61" s="33"/>
      <c r="R61" s="34"/>
    </row>
    <row r="62" spans="2:18" ht="13.5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 ht="13.5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 ht="13.5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21" ht="13.5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21" ht="13.5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21" ht="13.5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21" ht="13.5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21" ht="13.5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21" s="1" customFormat="1">
      <c r="B70" s="32"/>
      <c r="C70" s="33"/>
      <c r="D70" s="52" t="s">
        <v>48</v>
      </c>
      <c r="E70" s="53"/>
      <c r="F70" s="53"/>
      <c r="G70" s="54" t="s">
        <v>49</v>
      </c>
      <c r="H70" s="55"/>
      <c r="I70" s="33"/>
      <c r="J70" s="52" t="s">
        <v>48</v>
      </c>
      <c r="K70" s="53"/>
      <c r="L70" s="53"/>
      <c r="M70" s="53"/>
      <c r="N70" s="54" t="s">
        <v>49</v>
      </c>
      <c r="O70" s="53"/>
      <c r="P70" s="55"/>
      <c r="Q70" s="33"/>
      <c r="R70" s="34"/>
    </row>
    <row r="71" spans="2:21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5" customHeight="1">
      <c r="B75" s="116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8"/>
    </row>
    <row r="76" spans="2:21" s="1" customFormat="1" ht="36.950000000000003" customHeight="1">
      <c r="B76" s="32"/>
      <c r="C76" s="178" t="s">
        <v>161</v>
      </c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34"/>
      <c r="T76" s="119"/>
      <c r="U76" s="119"/>
    </row>
    <row r="77" spans="2:21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19"/>
      <c r="U77" s="119"/>
    </row>
    <row r="78" spans="2:21" s="1" customFormat="1" ht="30" customHeight="1">
      <c r="B78" s="32"/>
      <c r="C78" s="29" t="s">
        <v>16</v>
      </c>
      <c r="D78" s="33"/>
      <c r="E78" s="33"/>
      <c r="F78" s="223" t="str">
        <f>F6</f>
        <v>Pardubice - Černá za Bory malá okružní křižovatka silnic II/322 a III/2983</v>
      </c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33"/>
      <c r="R78" s="34"/>
      <c r="T78" s="119"/>
      <c r="U78" s="119"/>
    </row>
    <row r="79" spans="2:21" s="1" customFormat="1" ht="36.950000000000003" customHeight="1">
      <c r="B79" s="32"/>
      <c r="C79" s="66" t="s">
        <v>123</v>
      </c>
      <c r="D79" s="33"/>
      <c r="E79" s="33"/>
      <c r="F79" s="208" t="str">
        <f>F7</f>
        <v>SO 801 - Vegetační úpravy</v>
      </c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33"/>
      <c r="R79" s="34"/>
      <c r="T79" s="119"/>
      <c r="U79" s="119"/>
    </row>
    <row r="80" spans="2:21" s="1" customFormat="1" ht="6.95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  <c r="T80" s="119"/>
      <c r="U80" s="119"/>
    </row>
    <row r="81" spans="2:47" s="1" customFormat="1" ht="18" customHeight="1">
      <c r="B81" s="32"/>
      <c r="C81" s="29" t="s">
        <v>21</v>
      </c>
      <c r="D81" s="33"/>
      <c r="E81" s="33"/>
      <c r="F81" s="27" t="str">
        <f>F9</f>
        <v xml:space="preserve"> </v>
      </c>
      <c r="G81" s="33"/>
      <c r="H81" s="33"/>
      <c r="I81" s="33"/>
      <c r="J81" s="33"/>
      <c r="K81" s="29" t="s">
        <v>23</v>
      </c>
      <c r="L81" s="33"/>
      <c r="M81" s="226" t="str">
        <f>IF(O9="","",O9)</f>
        <v>19. 11. 2018</v>
      </c>
      <c r="N81" s="226"/>
      <c r="O81" s="226"/>
      <c r="P81" s="226"/>
      <c r="Q81" s="33"/>
      <c r="R81" s="34"/>
      <c r="T81" s="119"/>
      <c r="U81" s="119"/>
    </row>
    <row r="82" spans="2:47" s="1" customFormat="1" ht="6.95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  <c r="T82" s="119"/>
      <c r="U82" s="119"/>
    </row>
    <row r="83" spans="2:47" s="1" customFormat="1">
      <c r="B83" s="32"/>
      <c r="C83" s="29" t="s">
        <v>25</v>
      </c>
      <c r="D83" s="33"/>
      <c r="E83" s="33"/>
      <c r="F83" s="27" t="str">
        <f>E12</f>
        <v xml:space="preserve"> </v>
      </c>
      <c r="G83" s="33"/>
      <c r="H83" s="33"/>
      <c r="I83" s="33"/>
      <c r="J83" s="33"/>
      <c r="K83" s="29" t="s">
        <v>29</v>
      </c>
      <c r="L83" s="33"/>
      <c r="M83" s="180" t="str">
        <f>E18</f>
        <v xml:space="preserve"> </v>
      </c>
      <c r="N83" s="180"/>
      <c r="O83" s="180"/>
      <c r="P83" s="180"/>
      <c r="Q83" s="180"/>
      <c r="R83" s="34"/>
      <c r="T83" s="119"/>
      <c r="U83" s="119"/>
    </row>
    <row r="84" spans="2:47" s="1" customFormat="1" ht="14.45" customHeight="1">
      <c r="B84" s="32"/>
      <c r="C84" s="29" t="s">
        <v>28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31</v>
      </c>
      <c r="L84" s="33"/>
      <c r="M84" s="180" t="str">
        <f>E21</f>
        <v xml:space="preserve"> </v>
      </c>
      <c r="N84" s="180"/>
      <c r="O84" s="180"/>
      <c r="P84" s="180"/>
      <c r="Q84" s="180"/>
      <c r="R84" s="34"/>
      <c r="T84" s="119"/>
      <c r="U84" s="119"/>
    </row>
    <row r="85" spans="2:47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  <c r="T85" s="119"/>
      <c r="U85" s="119"/>
    </row>
    <row r="86" spans="2:47" s="1" customFormat="1" ht="29.25" customHeight="1">
      <c r="B86" s="32"/>
      <c r="C86" s="232" t="s">
        <v>162</v>
      </c>
      <c r="D86" s="233"/>
      <c r="E86" s="233"/>
      <c r="F86" s="233"/>
      <c r="G86" s="233"/>
      <c r="H86" s="107"/>
      <c r="I86" s="107"/>
      <c r="J86" s="107"/>
      <c r="K86" s="107"/>
      <c r="L86" s="107"/>
      <c r="M86" s="107"/>
      <c r="N86" s="232" t="s">
        <v>163</v>
      </c>
      <c r="O86" s="233"/>
      <c r="P86" s="233"/>
      <c r="Q86" s="233"/>
      <c r="R86" s="34"/>
      <c r="T86" s="119"/>
      <c r="U86" s="119"/>
    </row>
    <row r="87" spans="2:47" s="1" customFormat="1" ht="10.3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  <c r="T87" s="119"/>
      <c r="U87" s="119"/>
    </row>
    <row r="88" spans="2:47" s="1" customFormat="1" ht="29.25" customHeight="1">
      <c r="B88" s="32"/>
      <c r="C88" s="120" t="s">
        <v>164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187">
        <f>N111</f>
        <v>0</v>
      </c>
      <c r="O88" s="234"/>
      <c r="P88" s="234"/>
      <c r="Q88" s="234"/>
      <c r="R88" s="34"/>
      <c r="T88" s="119"/>
      <c r="U88" s="119"/>
      <c r="AU88" s="19" t="s">
        <v>115</v>
      </c>
    </row>
    <row r="89" spans="2:47" s="6" customFormat="1" ht="24.95" customHeight="1">
      <c r="B89" s="121"/>
      <c r="C89" s="122"/>
      <c r="D89" s="123" t="s">
        <v>165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35">
        <f>N112</f>
        <v>0</v>
      </c>
      <c r="O89" s="236"/>
      <c r="P89" s="236"/>
      <c r="Q89" s="236"/>
      <c r="R89" s="124"/>
      <c r="T89" s="125"/>
      <c r="U89" s="125"/>
    </row>
    <row r="90" spans="2:47" s="6" customFormat="1" ht="24.95" customHeight="1">
      <c r="B90" s="121"/>
      <c r="C90" s="122"/>
      <c r="D90" s="123" t="s">
        <v>170</v>
      </c>
      <c r="E90" s="122"/>
      <c r="F90" s="122"/>
      <c r="G90" s="122"/>
      <c r="H90" s="122"/>
      <c r="I90" s="122"/>
      <c r="J90" s="122"/>
      <c r="K90" s="122"/>
      <c r="L90" s="122"/>
      <c r="M90" s="122"/>
      <c r="N90" s="235">
        <f>N229</f>
        <v>0</v>
      </c>
      <c r="O90" s="236"/>
      <c r="P90" s="236"/>
      <c r="Q90" s="236"/>
      <c r="R90" s="124"/>
      <c r="T90" s="125"/>
      <c r="U90" s="125"/>
    </row>
    <row r="91" spans="2:47" s="1" customFormat="1" ht="21.75" customHeight="1"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4"/>
      <c r="T91" s="119"/>
      <c r="U91" s="119"/>
    </row>
    <row r="92" spans="2:47" s="1" customFormat="1" ht="29.25" customHeight="1">
      <c r="B92" s="32"/>
      <c r="C92" s="120" t="s">
        <v>171</v>
      </c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234">
        <v>0</v>
      </c>
      <c r="O92" s="237"/>
      <c r="P92" s="237"/>
      <c r="Q92" s="237"/>
      <c r="R92" s="34"/>
      <c r="T92" s="126"/>
      <c r="U92" s="127" t="s">
        <v>36</v>
      </c>
    </row>
    <row r="93" spans="2:47" s="1" customFormat="1" ht="18" customHeight="1"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4"/>
      <c r="T93" s="119"/>
      <c r="U93" s="119"/>
    </row>
    <row r="94" spans="2:47" s="1" customFormat="1" ht="29.25" customHeight="1">
      <c r="B94" s="32"/>
      <c r="C94" s="106" t="s">
        <v>106</v>
      </c>
      <c r="D94" s="107"/>
      <c r="E94" s="107"/>
      <c r="F94" s="107"/>
      <c r="G94" s="107"/>
      <c r="H94" s="107"/>
      <c r="I94" s="107"/>
      <c r="J94" s="107"/>
      <c r="K94" s="107"/>
      <c r="L94" s="210">
        <f>ROUND(SUM(N88+N92),2)</f>
        <v>0</v>
      </c>
      <c r="M94" s="210"/>
      <c r="N94" s="210"/>
      <c r="O94" s="210"/>
      <c r="P94" s="210"/>
      <c r="Q94" s="210"/>
      <c r="R94" s="34"/>
      <c r="T94" s="119"/>
      <c r="U94" s="119"/>
    </row>
    <row r="95" spans="2:47" s="1" customFormat="1" ht="6.95" customHeight="1">
      <c r="B95" s="56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8"/>
      <c r="T95" s="119"/>
      <c r="U95" s="119"/>
    </row>
    <row r="99" spans="2:63" s="1" customFormat="1" ht="6.95" customHeight="1"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1"/>
    </row>
    <row r="100" spans="2:63" s="1" customFormat="1" ht="36.950000000000003" customHeight="1">
      <c r="B100" s="32"/>
      <c r="C100" s="178" t="s">
        <v>172</v>
      </c>
      <c r="D100" s="225"/>
      <c r="E100" s="225"/>
      <c r="F100" s="225"/>
      <c r="G100" s="225"/>
      <c r="H100" s="225"/>
      <c r="I100" s="225"/>
      <c r="J100" s="225"/>
      <c r="K100" s="225"/>
      <c r="L100" s="225"/>
      <c r="M100" s="225"/>
      <c r="N100" s="225"/>
      <c r="O100" s="225"/>
      <c r="P100" s="225"/>
      <c r="Q100" s="225"/>
      <c r="R100" s="34"/>
    </row>
    <row r="101" spans="2:63" s="1" customFormat="1" ht="6.95" customHeight="1"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4"/>
    </row>
    <row r="102" spans="2:63" s="1" customFormat="1" ht="30" customHeight="1">
      <c r="B102" s="32"/>
      <c r="C102" s="29" t="s">
        <v>16</v>
      </c>
      <c r="D102" s="33"/>
      <c r="E102" s="33"/>
      <c r="F102" s="223" t="str">
        <f>F6</f>
        <v>Pardubice - Černá za Bory malá okružní křižovatka silnic II/322 a III/2983</v>
      </c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  <c r="Q102" s="33"/>
      <c r="R102" s="34"/>
    </row>
    <row r="103" spans="2:63" s="1" customFormat="1" ht="36.950000000000003" customHeight="1">
      <c r="B103" s="32"/>
      <c r="C103" s="66" t="s">
        <v>123</v>
      </c>
      <c r="D103" s="33"/>
      <c r="E103" s="33"/>
      <c r="F103" s="208" t="str">
        <f>F7</f>
        <v>SO 801 - Vegetační úpravy</v>
      </c>
      <c r="G103" s="225"/>
      <c r="H103" s="225"/>
      <c r="I103" s="225"/>
      <c r="J103" s="225"/>
      <c r="K103" s="225"/>
      <c r="L103" s="225"/>
      <c r="M103" s="225"/>
      <c r="N103" s="225"/>
      <c r="O103" s="225"/>
      <c r="P103" s="225"/>
      <c r="Q103" s="33"/>
      <c r="R103" s="34"/>
    </row>
    <row r="104" spans="2:63" s="1" customFormat="1" ht="6.95" customHeight="1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4"/>
    </row>
    <row r="105" spans="2:63" s="1" customFormat="1" ht="18" customHeight="1">
      <c r="B105" s="32"/>
      <c r="C105" s="29" t="s">
        <v>21</v>
      </c>
      <c r="D105" s="33"/>
      <c r="E105" s="33"/>
      <c r="F105" s="27" t="str">
        <f>F9</f>
        <v xml:space="preserve"> </v>
      </c>
      <c r="G105" s="33"/>
      <c r="H105" s="33"/>
      <c r="I105" s="33"/>
      <c r="J105" s="33"/>
      <c r="K105" s="29" t="s">
        <v>23</v>
      </c>
      <c r="L105" s="33"/>
      <c r="M105" s="226" t="str">
        <f>IF(O9="","",O9)</f>
        <v>19. 11. 2018</v>
      </c>
      <c r="N105" s="226"/>
      <c r="O105" s="226"/>
      <c r="P105" s="226"/>
      <c r="Q105" s="33"/>
      <c r="R105" s="34"/>
    </row>
    <row r="106" spans="2:63" s="1" customFormat="1" ht="6.95" customHeight="1"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4"/>
    </row>
    <row r="107" spans="2:63" s="1" customFormat="1">
      <c r="B107" s="32"/>
      <c r="C107" s="29" t="s">
        <v>25</v>
      </c>
      <c r="D107" s="33"/>
      <c r="E107" s="33"/>
      <c r="F107" s="27" t="str">
        <f>E12</f>
        <v xml:space="preserve"> </v>
      </c>
      <c r="G107" s="33"/>
      <c r="H107" s="33"/>
      <c r="I107" s="33"/>
      <c r="J107" s="33"/>
      <c r="K107" s="29" t="s">
        <v>29</v>
      </c>
      <c r="L107" s="33"/>
      <c r="M107" s="180" t="str">
        <f>E18</f>
        <v xml:space="preserve"> </v>
      </c>
      <c r="N107" s="180"/>
      <c r="O107" s="180"/>
      <c r="P107" s="180"/>
      <c r="Q107" s="180"/>
      <c r="R107" s="34"/>
    </row>
    <row r="108" spans="2:63" s="1" customFormat="1" ht="14.45" customHeight="1">
      <c r="B108" s="32"/>
      <c r="C108" s="29" t="s">
        <v>28</v>
      </c>
      <c r="D108" s="33"/>
      <c r="E108" s="33"/>
      <c r="F108" s="27" t="str">
        <f>IF(E15="","",E15)</f>
        <v xml:space="preserve"> </v>
      </c>
      <c r="G108" s="33"/>
      <c r="H108" s="33"/>
      <c r="I108" s="33"/>
      <c r="J108" s="33"/>
      <c r="K108" s="29" t="s">
        <v>31</v>
      </c>
      <c r="L108" s="33"/>
      <c r="M108" s="180" t="str">
        <f>E21</f>
        <v xml:space="preserve"> </v>
      </c>
      <c r="N108" s="180"/>
      <c r="O108" s="180"/>
      <c r="P108" s="180"/>
      <c r="Q108" s="180"/>
      <c r="R108" s="34"/>
    </row>
    <row r="109" spans="2:63" s="1" customFormat="1" ht="10.35" customHeight="1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63" s="7" customFormat="1" ht="29.25" customHeight="1">
      <c r="B110" s="128"/>
      <c r="C110" s="129" t="s">
        <v>173</v>
      </c>
      <c r="D110" s="130" t="s">
        <v>174</v>
      </c>
      <c r="E110" s="130" t="s">
        <v>54</v>
      </c>
      <c r="F110" s="238" t="s">
        <v>175</v>
      </c>
      <c r="G110" s="238"/>
      <c r="H110" s="238"/>
      <c r="I110" s="238"/>
      <c r="J110" s="130" t="s">
        <v>176</v>
      </c>
      <c r="K110" s="130" t="s">
        <v>177</v>
      </c>
      <c r="L110" s="238" t="s">
        <v>178</v>
      </c>
      <c r="M110" s="238"/>
      <c r="N110" s="238" t="s">
        <v>163</v>
      </c>
      <c r="O110" s="238"/>
      <c r="P110" s="238"/>
      <c r="Q110" s="239"/>
      <c r="R110" s="131"/>
      <c r="T110" s="77" t="s">
        <v>179</v>
      </c>
      <c r="U110" s="78" t="s">
        <v>36</v>
      </c>
      <c r="V110" s="78" t="s">
        <v>180</v>
      </c>
      <c r="W110" s="78" t="s">
        <v>181</v>
      </c>
      <c r="X110" s="78" t="s">
        <v>182</v>
      </c>
      <c r="Y110" s="78" t="s">
        <v>183</v>
      </c>
      <c r="Z110" s="78" t="s">
        <v>184</v>
      </c>
      <c r="AA110" s="79" t="s">
        <v>185</v>
      </c>
    </row>
    <row r="111" spans="2:63" s="1" customFormat="1" ht="29.25" customHeight="1">
      <c r="B111" s="32"/>
      <c r="C111" s="81" t="s">
        <v>149</v>
      </c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240">
        <f>BK111</f>
        <v>0</v>
      </c>
      <c r="O111" s="241"/>
      <c r="P111" s="241"/>
      <c r="Q111" s="241"/>
      <c r="R111" s="34"/>
      <c r="T111" s="80"/>
      <c r="U111" s="48"/>
      <c r="V111" s="48"/>
      <c r="W111" s="132">
        <f>W112+W229</f>
        <v>0</v>
      </c>
      <c r="X111" s="48"/>
      <c r="Y111" s="132">
        <f>Y112+Y229</f>
        <v>0</v>
      </c>
      <c r="Z111" s="48"/>
      <c r="AA111" s="133">
        <f>AA112+AA229</f>
        <v>0</v>
      </c>
      <c r="AT111" s="19" t="s">
        <v>71</v>
      </c>
      <c r="AU111" s="19" t="s">
        <v>115</v>
      </c>
      <c r="BK111" s="134">
        <f>BK112+BK229</f>
        <v>0</v>
      </c>
    </row>
    <row r="112" spans="2:63" s="8" customFormat="1" ht="37.35" customHeight="1">
      <c r="B112" s="135"/>
      <c r="C112" s="136"/>
      <c r="D112" s="137" t="s">
        <v>165</v>
      </c>
      <c r="E112" s="137"/>
      <c r="F112" s="137"/>
      <c r="G112" s="137"/>
      <c r="H112" s="137"/>
      <c r="I112" s="137"/>
      <c r="J112" s="137"/>
      <c r="K112" s="137"/>
      <c r="L112" s="137"/>
      <c r="M112" s="137"/>
      <c r="N112" s="221">
        <f>BK112</f>
        <v>0</v>
      </c>
      <c r="O112" s="222"/>
      <c r="P112" s="222"/>
      <c r="Q112" s="222"/>
      <c r="R112" s="138"/>
      <c r="T112" s="139"/>
      <c r="U112" s="136"/>
      <c r="V112" s="136"/>
      <c r="W112" s="140">
        <f>SUM(W113:W228)</f>
        <v>0</v>
      </c>
      <c r="X112" s="136"/>
      <c r="Y112" s="140">
        <f>SUM(Y113:Y228)</f>
        <v>0</v>
      </c>
      <c r="Z112" s="136"/>
      <c r="AA112" s="141">
        <f>SUM(AA113:AA228)</f>
        <v>0</v>
      </c>
      <c r="AR112" s="142" t="s">
        <v>186</v>
      </c>
      <c r="AT112" s="143" t="s">
        <v>71</v>
      </c>
      <c r="AU112" s="143" t="s">
        <v>72</v>
      </c>
      <c r="AY112" s="142" t="s">
        <v>187</v>
      </c>
      <c r="BK112" s="144">
        <f>SUM(BK113:BK228)</f>
        <v>0</v>
      </c>
    </row>
    <row r="113" spans="2:65" s="1" customFormat="1" ht="16.5" customHeight="1">
      <c r="B113" s="32"/>
      <c r="C113" s="145" t="s">
        <v>80</v>
      </c>
      <c r="D113" s="145" t="s">
        <v>188</v>
      </c>
      <c r="E113" s="146" t="s">
        <v>1391</v>
      </c>
      <c r="F113" s="217" t="s">
        <v>1392</v>
      </c>
      <c r="G113" s="217"/>
      <c r="H113" s="217"/>
      <c r="I113" s="217"/>
      <c r="J113" s="147" t="s">
        <v>201</v>
      </c>
      <c r="K113" s="148">
        <v>22.6</v>
      </c>
      <c r="L113" s="218">
        <v>0</v>
      </c>
      <c r="M113" s="218"/>
      <c r="N113" s="218">
        <f>ROUND(L113*K113,2)</f>
        <v>0</v>
      </c>
      <c r="O113" s="218"/>
      <c r="P113" s="218"/>
      <c r="Q113" s="218"/>
      <c r="R113" s="34"/>
      <c r="T113" s="149" t="s">
        <v>19</v>
      </c>
      <c r="U113" s="41" t="s">
        <v>37</v>
      </c>
      <c r="V113" s="150">
        <v>0</v>
      </c>
      <c r="W113" s="150">
        <f>V113*K113</f>
        <v>0</v>
      </c>
      <c r="X113" s="150">
        <v>0</v>
      </c>
      <c r="Y113" s="150">
        <f>X113*K113</f>
        <v>0</v>
      </c>
      <c r="Z113" s="150">
        <v>0</v>
      </c>
      <c r="AA113" s="151">
        <f>Z113*K113</f>
        <v>0</v>
      </c>
      <c r="AR113" s="19" t="s">
        <v>186</v>
      </c>
      <c r="AT113" s="19" t="s">
        <v>188</v>
      </c>
      <c r="AU113" s="19" t="s">
        <v>80</v>
      </c>
      <c r="AY113" s="19" t="s">
        <v>187</v>
      </c>
      <c r="BE113" s="152">
        <f>IF(U113="základní",N113,0)</f>
        <v>0</v>
      </c>
      <c r="BF113" s="152">
        <f>IF(U113="snížená",N113,0)</f>
        <v>0</v>
      </c>
      <c r="BG113" s="152">
        <f>IF(U113="zákl. přenesená",N113,0)</f>
        <v>0</v>
      </c>
      <c r="BH113" s="152">
        <f>IF(U113="sníž. přenesená",N113,0)</f>
        <v>0</v>
      </c>
      <c r="BI113" s="152">
        <f>IF(U113="nulová",N113,0)</f>
        <v>0</v>
      </c>
      <c r="BJ113" s="19" t="s">
        <v>80</v>
      </c>
      <c r="BK113" s="152">
        <f>ROUND(L113*K113,2)</f>
        <v>0</v>
      </c>
      <c r="BL113" s="19" t="s">
        <v>186</v>
      </c>
      <c r="BM113" s="19" t="s">
        <v>1393</v>
      </c>
    </row>
    <row r="114" spans="2:65" s="9" customFormat="1" ht="25.5" customHeight="1">
      <c r="B114" s="153"/>
      <c r="C114" s="154"/>
      <c r="D114" s="154"/>
      <c r="E114" s="155" t="s">
        <v>19</v>
      </c>
      <c r="F114" s="219" t="s">
        <v>1394</v>
      </c>
      <c r="G114" s="220"/>
      <c r="H114" s="220"/>
      <c r="I114" s="220"/>
      <c r="J114" s="154"/>
      <c r="K114" s="155" t="s">
        <v>19</v>
      </c>
      <c r="L114" s="154"/>
      <c r="M114" s="154"/>
      <c r="N114" s="154"/>
      <c r="O114" s="154"/>
      <c r="P114" s="154"/>
      <c r="Q114" s="154"/>
      <c r="R114" s="156"/>
      <c r="T114" s="157"/>
      <c r="U114" s="154"/>
      <c r="V114" s="154"/>
      <c r="W114" s="154"/>
      <c r="X114" s="154"/>
      <c r="Y114" s="154"/>
      <c r="Z114" s="154"/>
      <c r="AA114" s="158"/>
      <c r="AT114" s="159" t="s">
        <v>194</v>
      </c>
      <c r="AU114" s="159" t="s">
        <v>80</v>
      </c>
      <c r="AV114" s="9" t="s">
        <v>80</v>
      </c>
      <c r="AW114" s="9" t="s">
        <v>30</v>
      </c>
      <c r="AX114" s="9" t="s">
        <v>72</v>
      </c>
      <c r="AY114" s="159" t="s">
        <v>187</v>
      </c>
    </row>
    <row r="115" spans="2:65" s="9" customFormat="1" ht="16.5" customHeight="1">
      <c r="B115" s="153"/>
      <c r="C115" s="154"/>
      <c r="D115" s="154"/>
      <c r="E115" s="155" t="s">
        <v>19</v>
      </c>
      <c r="F115" s="215" t="s">
        <v>204</v>
      </c>
      <c r="G115" s="216"/>
      <c r="H115" s="216"/>
      <c r="I115" s="216"/>
      <c r="J115" s="154"/>
      <c r="K115" s="155" t="s">
        <v>19</v>
      </c>
      <c r="L115" s="154"/>
      <c r="M115" s="154"/>
      <c r="N115" s="154"/>
      <c r="O115" s="154"/>
      <c r="P115" s="154"/>
      <c r="Q115" s="154"/>
      <c r="R115" s="156"/>
      <c r="T115" s="157"/>
      <c r="U115" s="154"/>
      <c r="V115" s="154"/>
      <c r="W115" s="154"/>
      <c r="X115" s="154"/>
      <c r="Y115" s="154"/>
      <c r="Z115" s="154"/>
      <c r="AA115" s="158"/>
      <c r="AT115" s="159" t="s">
        <v>194</v>
      </c>
      <c r="AU115" s="159" t="s">
        <v>80</v>
      </c>
      <c r="AV115" s="9" t="s">
        <v>80</v>
      </c>
      <c r="AW115" s="9" t="s">
        <v>30</v>
      </c>
      <c r="AX115" s="9" t="s">
        <v>72</v>
      </c>
      <c r="AY115" s="159" t="s">
        <v>187</v>
      </c>
    </row>
    <row r="116" spans="2:65" s="10" customFormat="1" ht="16.5" customHeight="1">
      <c r="B116" s="160"/>
      <c r="C116" s="161"/>
      <c r="D116" s="161"/>
      <c r="E116" s="162" t="s">
        <v>270</v>
      </c>
      <c r="F116" s="213" t="s">
        <v>1395</v>
      </c>
      <c r="G116" s="214"/>
      <c r="H116" s="214"/>
      <c r="I116" s="214"/>
      <c r="J116" s="161"/>
      <c r="K116" s="163">
        <v>22.6</v>
      </c>
      <c r="L116" s="161"/>
      <c r="M116" s="161"/>
      <c r="N116" s="161"/>
      <c r="O116" s="161"/>
      <c r="P116" s="161"/>
      <c r="Q116" s="161"/>
      <c r="R116" s="164"/>
      <c r="T116" s="165"/>
      <c r="U116" s="161"/>
      <c r="V116" s="161"/>
      <c r="W116" s="161"/>
      <c r="X116" s="161"/>
      <c r="Y116" s="161"/>
      <c r="Z116" s="161"/>
      <c r="AA116" s="166"/>
      <c r="AT116" s="167" t="s">
        <v>194</v>
      </c>
      <c r="AU116" s="167" t="s">
        <v>80</v>
      </c>
      <c r="AV116" s="10" t="s">
        <v>114</v>
      </c>
      <c r="AW116" s="10" t="s">
        <v>30</v>
      </c>
      <c r="AX116" s="10" t="s">
        <v>72</v>
      </c>
      <c r="AY116" s="167" t="s">
        <v>187</v>
      </c>
    </row>
    <row r="117" spans="2:65" s="10" customFormat="1" ht="16.5" customHeight="1">
      <c r="B117" s="160"/>
      <c r="C117" s="161"/>
      <c r="D117" s="161"/>
      <c r="E117" s="162" t="s">
        <v>272</v>
      </c>
      <c r="F117" s="213" t="s">
        <v>273</v>
      </c>
      <c r="G117" s="214"/>
      <c r="H117" s="214"/>
      <c r="I117" s="214"/>
      <c r="J117" s="161"/>
      <c r="K117" s="163">
        <v>22.6</v>
      </c>
      <c r="L117" s="161"/>
      <c r="M117" s="161"/>
      <c r="N117" s="161"/>
      <c r="O117" s="161"/>
      <c r="P117" s="161"/>
      <c r="Q117" s="161"/>
      <c r="R117" s="164"/>
      <c r="T117" s="165"/>
      <c r="U117" s="161"/>
      <c r="V117" s="161"/>
      <c r="W117" s="161"/>
      <c r="X117" s="161"/>
      <c r="Y117" s="161"/>
      <c r="Z117" s="161"/>
      <c r="AA117" s="166"/>
      <c r="AT117" s="167" t="s">
        <v>194</v>
      </c>
      <c r="AU117" s="167" t="s">
        <v>80</v>
      </c>
      <c r="AV117" s="10" t="s">
        <v>114</v>
      </c>
      <c r="AW117" s="10" t="s">
        <v>30</v>
      </c>
      <c r="AX117" s="10" t="s">
        <v>80</v>
      </c>
      <c r="AY117" s="167" t="s">
        <v>187</v>
      </c>
    </row>
    <row r="118" spans="2:65" s="1" customFormat="1" ht="25.5" customHeight="1">
      <c r="B118" s="32"/>
      <c r="C118" s="145" t="s">
        <v>114</v>
      </c>
      <c r="D118" s="145" t="s">
        <v>188</v>
      </c>
      <c r="E118" s="146" t="s">
        <v>1396</v>
      </c>
      <c r="F118" s="217" t="s">
        <v>1397</v>
      </c>
      <c r="G118" s="217"/>
      <c r="H118" s="217"/>
      <c r="I118" s="217"/>
      <c r="J118" s="147" t="s">
        <v>215</v>
      </c>
      <c r="K118" s="148">
        <v>314</v>
      </c>
      <c r="L118" s="218">
        <v>0</v>
      </c>
      <c r="M118" s="218"/>
      <c r="N118" s="218">
        <f>ROUND(L118*K118,2)</f>
        <v>0</v>
      </c>
      <c r="O118" s="218"/>
      <c r="P118" s="218"/>
      <c r="Q118" s="218"/>
      <c r="R118" s="34"/>
      <c r="T118" s="149" t="s">
        <v>19</v>
      </c>
      <c r="U118" s="41" t="s">
        <v>37</v>
      </c>
      <c r="V118" s="150">
        <v>0</v>
      </c>
      <c r="W118" s="150">
        <f>V118*K118</f>
        <v>0</v>
      </c>
      <c r="X118" s="150">
        <v>0</v>
      </c>
      <c r="Y118" s="150">
        <f>X118*K118</f>
        <v>0</v>
      </c>
      <c r="Z118" s="150">
        <v>0</v>
      </c>
      <c r="AA118" s="151">
        <f>Z118*K118</f>
        <v>0</v>
      </c>
      <c r="AR118" s="19" t="s">
        <v>186</v>
      </c>
      <c r="AT118" s="19" t="s">
        <v>188</v>
      </c>
      <c r="AU118" s="19" t="s">
        <v>80</v>
      </c>
      <c r="AY118" s="19" t="s">
        <v>187</v>
      </c>
      <c r="BE118" s="152">
        <f>IF(U118="základní",N118,0)</f>
        <v>0</v>
      </c>
      <c r="BF118" s="152">
        <f>IF(U118="snížená",N118,0)</f>
        <v>0</v>
      </c>
      <c r="BG118" s="152">
        <f>IF(U118="zákl. přenesená",N118,0)</f>
        <v>0</v>
      </c>
      <c r="BH118" s="152">
        <f>IF(U118="sníž. přenesená",N118,0)</f>
        <v>0</v>
      </c>
      <c r="BI118" s="152">
        <f>IF(U118="nulová",N118,0)</f>
        <v>0</v>
      </c>
      <c r="BJ118" s="19" t="s">
        <v>80</v>
      </c>
      <c r="BK118" s="152">
        <f>ROUND(L118*K118,2)</f>
        <v>0</v>
      </c>
      <c r="BL118" s="19" t="s">
        <v>186</v>
      </c>
      <c r="BM118" s="19" t="s">
        <v>1398</v>
      </c>
    </row>
    <row r="119" spans="2:65" s="9" customFormat="1" ht="16.5" customHeight="1">
      <c r="B119" s="153"/>
      <c r="C119" s="154"/>
      <c r="D119" s="154"/>
      <c r="E119" s="155" t="s">
        <v>19</v>
      </c>
      <c r="F119" s="219" t="s">
        <v>1399</v>
      </c>
      <c r="G119" s="220"/>
      <c r="H119" s="220"/>
      <c r="I119" s="220"/>
      <c r="J119" s="154"/>
      <c r="K119" s="155" t="s">
        <v>19</v>
      </c>
      <c r="L119" s="154"/>
      <c r="M119" s="154"/>
      <c r="N119" s="154"/>
      <c r="O119" s="154"/>
      <c r="P119" s="154"/>
      <c r="Q119" s="154"/>
      <c r="R119" s="156"/>
      <c r="T119" s="157"/>
      <c r="U119" s="154"/>
      <c r="V119" s="154"/>
      <c r="W119" s="154"/>
      <c r="X119" s="154"/>
      <c r="Y119" s="154"/>
      <c r="Z119" s="154"/>
      <c r="AA119" s="158"/>
      <c r="AT119" s="159" t="s">
        <v>194</v>
      </c>
      <c r="AU119" s="159" t="s">
        <v>80</v>
      </c>
      <c r="AV119" s="9" t="s">
        <v>80</v>
      </c>
      <c r="AW119" s="9" t="s">
        <v>30</v>
      </c>
      <c r="AX119" s="9" t="s">
        <v>72</v>
      </c>
      <c r="AY119" s="159" t="s">
        <v>187</v>
      </c>
    </row>
    <row r="120" spans="2:65" s="9" customFormat="1" ht="16.5" customHeight="1">
      <c r="B120" s="153"/>
      <c r="C120" s="154"/>
      <c r="D120" s="154"/>
      <c r="E120" s="155" t="s">
        <v>19</v>
      </c>
      <c r="F120" s="215" t="s">
        <v>204</v>
      </c>
      <c r="G120" s="216"/>
      <c r="H120" s="216"/>
      <c r="I120" s="216"/>
      <c r="J120" s="154"/>
      <c r="K120" s="155" t="s">
        <v>19</v>
      </c>
      <c r="L120" s="154"/>
      <c r="M120" s="154"/>
      <c r="N120" s="154"/>
      <c r="O120" s="154"/>
      <c r="P120" s="154"/>
      <c r="Q120" s="154"/>
      <c r="R120" s="156"/>
      <c r="T120" s="157"/>
      <c r="U120" s="154"/>
      <c r="V120" s="154"/>
      <c r="W120" s="154"/>
      <c r="X120" s="154"/>
      <c r="Y120" s="154"/>
      <c r="Z120" s="154"/>
      <c r="AA120" s="158"/>
      <c r="AT120" s="159" t="s">
        <v>194</v>
      </c>
      <c r="AU120" s="159" t="s">
        <v>80</v>
      </c>
      <c r="AV120" s="9" t="s">
        <v>80</v>
      </c>
      <c r="AW120" s="9" t="s">
        <v>30</v>
      </c>
      <c r="AX120" s="9" t="s">
        <v>72</v>
      </c>
      <c r="AY120" s="159" t="s">
        <v>187</v>
      </c>
    </row>
    <row r="121" spans="2:65" s="10" customFormat="1" ht="16.5" customHeight="1">
      <c r="B121" s="160"/>
      <c r="C121" s="161"/>
      <c r="D121" s="161"/>
      <c r="E121" s="162" t="s">
        <v>454</v>
      </c>
      <c r="F121" s="213" t="s">
        <v>1400</v>
      </c>
      <c r="G121" s="214"/>
      <c r="H121" s="214"/>
      <c r="I121" s="214"/>
      <c r="J121" s="161"/>
      <c r="K121" s="163">
        <v>314</v>
      </c>
      <c r="L121" s="161"/>
      <c r="M121" s="161"/>
      <c r="N121" s="161"/>
      <c r="O121" s="161"/>
      <c r="P121" s="161"/>
      <c r="Q121" s="161"/>
      <c r="R121" s="164"/>
      <c r="T121" s="165"/>
      <c r="U121" s="161"/>
      <c r="V121" s="161"/>
      <c r="W121" s="161"/>
      <c r="X121" s="161"/>
      <c r="Y121" s="161"/>
      <c r="Z121" s="161"/>
      <c r="AA121" s="166"/>
      <c r="AT121" s="167" t="s">
        <v>194</v>
      </c>
      <c r="AU121" s="167" t="s">
        <v>80</v>
      </c>
      <c r="AV121" s="10" t="s">
        <v>114</v>
      </c>
      <c r="AW121" s="10" t="s">
        <v>30</v>
      </c>
      <c r="AX121" s="10" t="s">
        <v>72</v>
      </c>
      <c r="AY121" s="167" t="s">
        <v>187</v>
      </c>
    </row>
    <row r="122" spans="2:65" s="10" customFormat="1" ht="16.5" customHeight="1">
      <c r="B122" s="160"/>
      <c r="C122" s="161"/>
      <c r="D122" s="161"/>
      <c r="E122" s="162" t="s">
        <v>455</v>
      </c>
      <c r="F122" s="213" t="s">
        <v>456</v>
      </c>
      <c r="G122" s="214"/>
      <c r="H122" s="214"/>
      <c r="I122" s="214"/>
      <c r="J122" s="161"/>
      <c r="K122" s="163">
        <v>314</v>
      </c>
      <c r="L122" s="161"/>
      <c r="M122" s="161"/>
      <c r="N122" s="161"/>
      <c r="O122" s="161"/>
      <c r="P122" s="161"/>
      <c r="Q122" s="161"/>
      <c r="R122" s="164"/>
      <c r="T122" s="165"/>
      <c r="U122" s="161"/>
      <c r="V122" s="161"/>
      <c r="W122" s="161"/>
      <c r="X122" s="161"/>
      <c r="Y122" s="161"/>
      <c r="Z122" s="161"/>
      <c r="AA122" s="166"/>
      <c r="AT122" s="167" t="s">
        <v>194</v>
      </c>
      <c r="AU122" s="167" t="s">
        <v>80</v>
      </c>
      <c r="AV122" s="10" t="s">
        <v>114</v>
      </c>
      <c r="AW122" s="10" t="s">
        <v>30</v>
      </c>
      <c r="AX122" s="10" t="s">
        <v>80</v>
      </c>
      <c r="AY122" s="167" t="s">
        <v>187</v>
      </c>
    </row>
    <row r="123" spans="2:65" s="1" customFormat="1" ht="25.5" customHeight="1">
      <c r="B123" s="32"/>
      <c r="C123" s="145" t="s">
        <v>130</v>
      </c>
      <c r="D123" s="145" t="s">
        <v>188</v>
      </c>
      <c r="E123" s="146" t="s">
        <v>1401</v>
      </c>
      <c r="F123" s="217" t="s">
        <v>1402</v>
      </c>
      <c r="G123" s="217"/>
      <c r="H123" s="217"/>
      <c r="I123" s="217"/>
      <c r="J123" s="147" t="s">
        <v>215</v>
      </c>
      <c r="K123" s="148">
        <v>207</v>
      </c>
      <c r="L123" s="218">
        <v>0</v>
      </c>
      <c r="M123" s="218"/>
      <c r="N123" s="218">
        <f>ROUND(L123*K123,2)</f>
        <v>0</v>
      </c>
      <c r="O123" s="218"/>
      <c r="P123" s="218"/>
      <c r="Q123" s="218"/>
      <c r="R123" s="34"/>
      <c r="T123" s="149" t="s">
        <v>19</v>
      </c>
      <c r="U123" s="41" t="s">
        <v>37</v>
      </c>
      <c r="V123" s="150">
        <v>0</v>
      </c>
      <c r="W123" s="150">
        <f>V123*K123</f>
        <v>0</v>
      </c>
      <c r="X123" s="150">
        <v>0</v>
      </c>
      <c r="Y123" s="150">
        <f>X123*K123</f>
        <v>0</v>
      </c>
      <c r="Z123" s="150">
        <v>0</v>
      </c>
      <c r="AA123" s="151">
        <f>Z123*K123</f>
        <v>0</v>
      </c>
      <c r="AR123" s="19" t="s">
        <v>186</v>
      </c>
      <c r="AT123" s="19" t="s">
        <v>188</v>
      </c>
      <c r="AU123" s="19" t="s">
        <v>80</v>
      </c>
      <c r="AY123" s="19" t="s">
        <v>187</v>
      </c>
      <c r="BE123" s="152">
        <f>IF(U123="základní",N123,0)</f>
        <v>0</v>
      </c>
      <c r="BF123" s="152">
        <f>IF(U123="snížená",N123,0)</f>
        <v>0</v>
      </c>
      <c r="BG123" s="152">
        <f>IF(U123="zákl. přenesená",N123,0)</f>
        <v>0</v>
      </c>
      <c r="BH123" s="152">
        <f>IF(U123="sníž. přenesená",N123,0)</f>
        <v>0</v>
      </c>
      <c r="BI123" s="152">
        <f>IF(U123="nulová",N123,0)</f>
        <v>0</v>
      </c>
      <c r="BJ123" s="19" t="s">
        <v>80</v>
      </c>
      <c r="BK123" s="152">
        <f>ROUND(L123*K123,2)</f>
        <v>0</v>
      </c>
      <c r="BL123" s="19" t="s">
        <v>186</v>
      </c>
      <c r="BM123" s="19" t="s">
        <v>1403</v>
      </c>
    </row>
    <row r="124" spans="2:65" s="9" customFormat="1" ht="25.5" customHeight="1">
      <c r="B124" s="153"/>
      <c r="C124" s="154"/>
      <c r="D124" s="154"/>
      <c r="E124" s="155" t="s">
        <v>19</v>
      </c>
      <c r="F124" s="219" t="s">
        <v>1404</v>
      </c>
      <c r="G124" s="220"/>
      <c r="H124" s="220"/>
      <c r="I124" s="220"/>
      <c r="J124" s="154"/>
      <c r="K124" s="155" t="s">
        <v>19</v>
      </c>
      <c r="L124" s="154"/>
      <c r="M124" s="154"/>
      <c r="N124" s="154"/>
      <c r="O124" s="154"/>
      <c r="P124" s="154"/>
      <c r="Q124" s="154"/>
      <c r="R124" s="156"/>
      <c r="T124" s="157"/>
      <c r="U124" s="154"/>
      <c r="V124" s="154"/>
      <c r="W124" s="154"/>
      <c r="X124" s="154"/>
      <c r="Y124" s="154"/>
      <c r="Z124" s="154"/>
      <c r="AA124" s="158"/>
      <c r="AT124" s="159" t="s">
        <v>194</v>
      </c>
      <c r="AU124" s="159" t="s">
        <v>80</v>
      </c>
      <c r="AV124" s="9" t="s">
        <v>80</v>
      </c>
      <c r="AW124" s="9" t="s">
        <v>30</v>
      </c>
      <c r="AX124" s="9" t="s">
        <v>72</v>
      </c>
      <c r="AY124" s="159" t="s">
        <v>187</v>
      </c>
    </row>
    <row r="125" spans="2:65" s="9" customFormat="1" ht="16.5" customHeight="1">
      <c r="B125" s="153"/>
      <c r="C125" s="154"/>
      <c r="D125" s="154"/>
      <c r="E125" s="155" t="s">
        <v>19</v>
      </c>
      <c r="F125" s="215" t="s">
        <v>204</v>
      </c>
      <c r="G125" s="216"/>
      <c r="H125" s="216"/>
      <c r="I125" s="216"/>
      <c r="J125" s="154"/>
      <c r="K125" s="155" t="s">
        <v>19</v>
      </c>
      <c r="L125" s="154"/>
      <c r="M125" s="154"/>
      <c r="N125" s="154"/>
      <c r="O125" s="154"/>
      <c r="P125" s="154"/>
      <c r="Q125" s="154"/>
      <c r="R125" s="156"/>
      <c r="T125" s="157"/>
      <c r="U125" s="154"/>
      <c r="V125" s="154"/>
      <c r="W125" s="154"/>
      <c r="X125" s="154"/>
      <c r="Y125" s="154"/>
      <c r="Z125" s="154"/>
      <c r="AA125" s="158"/>
      <c r="AT125" s="159" t="s">
        <v>194</v>
      </c>
      <c r="AU125" s="159" t="s">
        <v>80</v>
      </c>
      <c r="AV125" s="9" t="s">
        <v>80</v>
      </c>
      <c r="AW125" s="9" t="s">
        <v>30</v>
      </c>
      <c r="AX125" s="9" t="s">
        <v>72</v>
      </c>
      <c r="AY125" s="159" t="s">
        <v>187</v>
      </c>
    </row>
    <row r="126" spans="2:65" s="9" customFormat="1" ht="16.5" customHeight="1">
      <c r="B126" s="153"/>
      <c r="C126" s="154"/>
      <c r="D126" s="154"/>
      <c r="E126" s="155" t="s">
        <v>19</v>
      </c>
      <c r="F126" s="215" t="s">
        <v>1405</v>
      </c>
      <c r="G126" s="216"/>
      <c r="H126" s="216"/>
      <c r="I126" s="216"/>
      <c r="J126" s="154"/>
      <c r="K126" s="155" t="s">
        <v>19</v>
      </c>
      <c r="L126" s="154"/>
      <c r="M126" s="154"/>
      <c r="N126" s="154"/>
      <c r="O126" s="154"/>
      <c r="P126" s="154"/>
      <c r="Q126" s="154"/>
      <c r="R126" s="156"/>
      <c r="T126" s="157"/>
      <c r="U126" s="154"/>
      <c r="V126" s="154"/>
      <c r="W126" s="154"/>
      <c r="X126" s="154"/>
      <c r="Y126" s="154"/>
      <c r="Z126" s="154"/>
      <c r="AA126" s="158"/>
      <c r="AT126" s="159" t="s">
        <v>194</v>
      </c>
      <c r="AU126" s="159" t="s">
        <v>80</v>
      </c>
      <c r="AV126" s="9" t="s">
        <v>80</v>
      </c>
      <c r="AW126" s="9" t="s">
        <v>30</v>
      </c>
      <c r="AX126" s="9" t="s">
        <v>72</v>
      </c>
      <c r="AY126" s="159" t="s">
        <v>187</v>
      </c>
    </row>
    <row r="127" spans="2:65" s="10" customFormat="1" ht="16.5" customHeight="1">
      <c r="B127" s="160"/>
      <c r="C127" s="161"/>
      <c r="D127" s="161"/>
      <c r="E127" s="162" t="s">
        <v>239</v>
      </c>
      <c r="F127" s="213" t="s">
        <v>1406</v>
      </c>
      <c r="G127" s="214"/>
      <c r="H127" s="214"/>
      <c r="I127" s="214"/>
      <c r="J127" s="161"/>
      <c r="K127" s="163">
        <v>207</v>
      </c>
      <c r="L127" s="161"/>
      <c r="M127" s="161"/>
      <c r="N127" s="161"/>
      <c r="O127" s="161"/>
      <c r="P127" s="161"/>
      <c r="Q127" s="161"/>
      <c r="R127" s="164"/>
      <c r="T127" s="165"/>
      <c r="U127" s="161"/>
      <c r="V127" s="161"/>
      <c r="W127" s="161"/>
      <c r="X127" s="161"/>
      <c r="Y127" s="161"/>
      <c r="Z127" s="161"/>
      <c r="AA127" s="166"/>
      <c r="AT127" s="167" t="s">
        <v>194</v>
      </c>
      <c r="AU127" s="167" t="s">
        <v>80</v>
      </c>
      <c r="AV127" s="10" t="s">
        <v>114</v>
      </c>
      <c r="AW127" s="10" t="s">
        <v>30</v>
      </c>
      <c r="AX127" s="10" t="s">
        <v>72</v>
      </c>
      <c r="AY127" s="167" t="s">
        <v>187</v>
      </c>
    </row>
    <row r="128" spans="2:65" s="10" customFormat="1" ht="16.5" customHeight="1">
      <c r="B128" s="160"/>
      <c r="C128" s="161"/>
      <c r="D128" s="161"/>
      <c r="E128" s="162" t="s">
        <v>241</v>
      </c>
      <c r="F128" s="213" t="s">
        <v>242</v>
      </c>
      <c r="G128" s="214"/>
      <c r="H128" s="214"/>
      <c r="I128" s="214"/>
      <c r="J128" s="161"/>
      <c r="K128" s="163">
        <v>207</v>
      </c>
      <c r="L128" s="161"/>
      <c r="M128" s="161"/>
      <c r="N128" s="161"/>
      <c r="O128" s="161"/>
      <c r="P128" s="161"/>
      <c r="Q128" s="161"/>
      <c r="R128" s="164"/>
      <c r="T128" s="165"/>
      <c r="U128" s="161"/>
      <c r="V128" s="161"/>
      <c r="W128" s="161"/>
      <c r="X128" s="161"/>
      <c r="Y128" s="161"/>
      <c r="Z128" s="161"/>
      <c r="AA128" s="166"/>
      <c r="AT128" s="167" t="s">
        <v>194</v>
      </c>
      <c r="AU128" s="167" t="s">
        <v>80</v>
      </c>
      <c r="AV128" s="10" t="s">
        <v>114</v>
      </c>
      <c r="AW128" s="10" t="s">
        <v>30</v>
      </c>
      <c r="AX128" s="10" t="s">
        <v>80</v>
      </c>
      <c r="AY128" s="167" t="s">
        <v>187</v>
      </c>
    </row>
    <row r="129" spans="2:65" s="1" customFormat="1" ht="16.5" customHeight="1">
      <c r="B129" s="32"/>
      <c r="C129" s="145" t="s">
        <v>186</v>
      </c>
      <c r="D129" s="145" t="s">
        <v>188</v>
      </c>
      <c r="E129" s="146" t="s">
        <v>1407</v>
      </c>
      <c r="F129" s="217" t="s">
        <v>1408</v>
      </c>
      <c r="G129" s="217"/>
      <c r="H129" s="217"/>
      <c r="I129" s="217"/>
      <c r="J129" s="147" t="s">
        <v>215</v>
      </c>
      <c r="K129" s="148">
        <v>314</v>
      </c>
      <c r="L129" s="218">
        <v>0</v>
      </c>
      <c r="M129" s="218"/>
      <c r="N129" s="218">
        <f>ROUND(L129*K129,2)</f>
        <v>0</v>
      </c>
      <c r="O129" s="218"/>
      <c r="P129" s="218"/>
      <c r="Q129" s="218"/>
      <c r="R129" s="34"/>
      <c r="T129" s="149" t="s">
        <v>19</v>
      </c>
      <c r="U129" s="41" t="s">
        <v>37</v>
      </c>
      <c r="V129" s="150">
        <v>0</v>
      </c>
      <c r="W129" s="150">
        <f>V129*K129</f>
        <v>0</v>
      </c>
      <c r="X129" s="150">
        <v>0</v>
      </c>
      <c r="Y129" s="150">
        <f>X129*K129</f>
        <v>0</v>
      </c>
      <c r="Z129" s="150">
        <v>0</v>
      </c>
      <c r="AA129" s="151">
        <f>Z129*K129</f>
        <v>0</v>
      </c>
      <c r="AR129" s="19" t="s">
        <v>186</v>
      </c>
      <c r="AT129" s="19" t="s">
        <v>188</v>
      </c>
      <c r="AU129" s="19" t="s">
        <v>80</v>
      </c>
      <c r="AY129" s="19" t="s">
        <v>187</v>
      </c>
      <c r="BE129" s="152">
        <f>IF(U129="základní",N129,0)</f>
        <v>0</v>
      </c>
      <c r="BF129" s="152">
        <f>IF(U129="snížená",N129,0)</f>
        <v>0</v>
      </c>
      <c r="BG129" s="152">
        <f>IF(U129="zákl. přenesená",N129,0)</f>
        <v>0</v>
      </c>
      <c r="BH129" s="152">
        <f>IF(U129="sníž. přenesená",N129,0)</f>
        <v>0</v>
      </c>
      <c r="BI129" s="152">
        <f>IF(U129="nulová",N129,0)</f>
        <v>0</v>
      </c>
      <c r="BJ129" s="19" t="s">
        <v>80</v>
      </c>
      <c r="BK129" s="152">
        <f>ROUND(L129*K129,2)</f>
        <v>0</v>
      </c>
      <c r="BL129" s="19" t="s">
        <v>186</v>
      </c>
      <c r="BM129" s="19" t="s">
        <v>1409</v>
      </c>
    </row>
    <row r="130" spans="2:65" s="9" customFormat="1" ht="16.5" customHeight="1">
      <c r="B130" s="153"/>
      <c r="C130" s="154"/>
      <c r="D130" s="154"/>
      <c r="E130" s="155" t="s">
        <v>19</v>
      </c>
      <c r="F130" s="219" t="s">
        <v>1410</v>
      </c>
      <c r="G130" s="220"/>
      <c r="H130" s="220"/>
      <c r="I130" s="220"/>
      <c r="J130" s="154"/>
      <c r="K130" s="155" t="s">
        <v>19</v>
      </c>
      <c r="L130" s="154"/>
      <c r="M130" s="154"/>
      <c r="N130" s="154"/>
      <c r="O130" s="154"/>
      <c r="P130" s="154"/>
      <c r="Q130" s="154"/>
      <c r="R130" s="156"/>
      <c r="T130" s="157"/>
      <c r="U130" s="154"/>
      <c r="V130" s="154"/>
      <c r="W130" s="154"/>
      <c r="X130" s="154"/>
      <c r="Y130" s="154"/>
      <c r="Z130" s="154"/>
      <c r="AA130" s="158"/>
      <c r="AT130" s="159" t="s">
        <v>194</v>
      </c>
      <c r="AU130" s="159" t="s">
        <v>80</v>
      </c>
      <c r="AV130" s="9" t="s">
        <v>80</v>
      </c>
      <c r="AW130" s="9" t="s">
        <v>30</v>
      </c>
      <c r="AX130" s="9" t="s">
        <v>72</v>
      </c>
      <c r="AY130" s="159" t="s">
        <v>187</v>
      </c>
    </row>
    <row r="131" spans="2:65" s="9" customFormat="1" ht="16.5" customHeight="1">
      <c r="B131" s="153"/>
      <c r="C131" s="154"/>
      <c r="D131" s="154"/>
      <c r="E131" s="155" t="s">
        <v>19</v>
      </c>
      <c r="F131" s="215" t="s">
        <v>204</v>
      </c>
      <c r="G131" s="216"/>
      <c r="H131" s="216"/>
      <c r="I131" s="216"/>
      <c r="J131" s="154"/>
      <c r="K131" s="155" t="s">
        <v>19</v>
      </c>
      <c r="L131" s="154"/>
      <c r="M131" s="154"/>
      <c r="N131" s="154"/>
      <c r="O131" s="154"/>
      <c r="P131" s="154"/>
      <c r="Q131" s="154"/>
      <c r="R131" s="156"/>
      <c r="T131" s="157"/>
      <c r="U131" s="154"/>
      <c r="V131" s="154"/>
      <c r="W131" s="154"/>
      <c r="X131" s="154"/>
      <c r="Y131" s="154"/>
      <c r="Z131" s="154"/>
      <c r="AA131" s="158"/>
      <c r="AT131" s="159" t="s">
        <v>194</v>
      </c>
      <c r="AU131" s="159" t="s">
        <v>80</v>
      </c>
      <c r="AV131" s="9" t="s">
        <v>80</v>
      </c>
      <c r="AW131" s="9" t="s">
        <v>30</v>
      </c>
      <c r="AX131" s="9" t="s">
        <v>72</v>
      </c>
      <c r="AY131" s="159" t="s">
        <v>187</v>
      </c>
    </row>
    <row r="132" spans="2:65" s="9" customFormat="1" ht="16.5" customHeight="1">
      <c r="B132" s="153"/>
      <c r="C132" s="154"/>
      <c r="D132" s="154"/>
      <c r="E132" s="155" t="s">
        <v>19</v>
      </c>
      <c r="F132" s="215" t="s">
        <v>1411</v>
      </c>
      <c r="G132" s="216"/>
      <c r="H132" s="216"/>
      <c r="I132" s="216"/>
      <c r="J132" s="154"/>
      <c r="K132" s="155" t="s">
        <v>19</v>
      </c>
      <c r="L132" s="154"/>
      <c r="M132" s="154"/>
      <c r="N132" s="154"/>
      <c r="O132" s="154"/>
      <c r="P132" s="154"/>
      <c r="Q132" s="154"/>
      <c r="R132" s="156"/>
      <c r="T132" s="157"/>
      <c r="U132" s="154"/>
      <c r="V132" s="154"/>
      <c r="W132" s="154"/>
      <c r="X132" s="154"/>
      <c r="Y132" s="154"/>
      <c r="Z132" s="154"/>
      <c r="AA132" s="158"/>
      <c r="AT132" s="159" t="s">
        <v>194</v>
      </c>
      <c r="AU132" s="159" t="s">
        <v>80</v>
      </c>
      <c r="AV132" s="9" t="s">
        <v>80</v>
      </c>
      <c r="AW132" s="9" t="s">
        <v>30</v>
      </c>
      <c r="AX132" s="9" t="s">
        <v>72</v>
      </c>
      <c r="AY132" s="159" t="s">
        <v>187</v>
      </c>
    </row>
    <row r="133" spans="2:65" s="10" customFormat="1" ht="16.5" customHeight="1">
      <c r="B133" s="160"/>
      <c r="C133" s="161"/>
      <c r="D133" s="161"/>
      <c r="E133" s="162" t="s">
        <v>329</v>
      </c>
      <c r="F133" s="213" t="s">
        <v>1400</v>
      </c>
      <c r="G133" s="214"/>
      <c r="H133" s="214"/>
      <c r="I133" s="214"/>
      <c r="J133" s="161"/>
      <c r="K133" s="163">
        <v>314</v>
      </c>
      <c r="L133" s="161"/>
      <c r="M133" s="161"/>
      <c r="N133" s="161"/>
      <c r="O133" s="161"/>
      <c r="P133" s="161"/>
      <c r="Q133" s="161"/>
      <c r="R133" s="164"/>
      <c r="T133" s="165"/>
      <c r="U133" s="161"/>
      <c r="V133" s="161"/>
      <c r="W133" s="161"/>
      <c r="X133" s="161"/>
      <c r="Y133" s="161"/>
      <c r="Z133" s="161"/>
      <c r="AA133" s="166"/>
      <c r="AT133" s="167" t="s">
        <v>194</v>
      </c>
      <c r="AU133" s="167" t="s">
        <v>80</v>
      </c>
      <c r="AV133" s="10" t="s">
        <v>114</v>
      </c>
      <c r="AW133" s="10" t="s">
        <v>30</v>
      </c>
      <c r="AX133" s="10" t="s">
        <v>72</v>
      </c>
      <c r="AY133" s="167" t="s">
        <v>187</v>
      </c>
    </row>
    <row r="134" spans="2:65" s="10" customFormat="1" ht="16.5" customHeight="1">
      <c r="B134" s="160"/>
      <c r="C134" s="161"/>
      <c r="D134" s="161"/>
      <c r="E134" s="162" t="s">
        <v>331</v>
      </c>
      <c r="F134" s="213" t="s">
        <v>332</v>
      </c>
      <c r="G134" s="214"/>
      <c r="H134" s="214"/>
      <c r="I134" s="214"/>
      <c r="J134" s="161"/>
      <c r="K134" s="163">
        <v>314</v>
      </c>
      <c r="L134" s="161"/>
      <c r="M134" s="161"/>
      <c r="N134" s="161"/>
      <c r="O134" s="161"/>
      <c r="P134" s="161"/>
      <c r="Q134" s="161"/>
      <c r="R134" s="164"/>
      <c r="T134" s="165"/>
      <c r="U134" s="161"/>
      <c r="V134" s="161"/>
      <c r="W134" s="161"/>
      <c r="X134" s="161"/>
      <c r="Y134" s="161"/>
      <c r="Z134" s="161"/>
      <c r="AA134" s="166"/>
      <c r="AT134" s="167" t="s">
        <v>194</v>
      </c>
      <c r="AU134" s="167" t="s">
        <v>80</v>
      </c>
      <c r="AV134" s="10" t="s">
        <v>114</v>
      </c>
      <c r="AW134" s="10" t="s">
        <v>30</v>
      </c>
      <c r="AX134" s="10" t="s">
        <v>80</v>
      </c>
      <c r="AY134" s="167" t="s">
        <v>187</v>
      </c>
    </row>
    <row r="135" spans="2:65" s="1" customFormat="1" ht="16.5" customHeight="1">
      <c r="B135" s="32"/>
      <c r="C135" s="145" t="s">
        <v>232</v>
      </c>
      <c r="D135" s="145" t="s">
        <v>188</v>
      </c>
      <c r="E135" s="146" t="s">
        <v>1412</v>
      </c>
      <c r="F135" s="217" t="s">
        <v>1408</v>
      </c>
      <c r="G135" s="217"/>
      <c r="H135" s="217"/>
      <c r="I135" s="217"/>
      <c r="J135" s="147" t="s">
        <v>215</v>
      </c>
      <c r="K135" s="148">
        <v>564</v>
      </c>
      <c r="L135" s="218">
        <v>0</v>
      </c>
      <c r="M135" s="218"/>
      <c r="N135" s="218">
        <f>ROUND(L135*K135,2)</f>
        <v>0</v>
      </c>
      <c r="O135" s="218"/>
      <c r="P135" s="218"/>
      <c r="Q135" s="218"/>
      <c r="R135" s="34"/>
      <c r="T135" s="149" t="s">
        <v>19</v>
      </c>
      <c r="U135" s="41" t="s">
        <v>37</v>
      </c>
      <c r="V135" s="150">
        <v>0</v>
      </c>
      <c r="W135" s="150">
        <f>V135*K135</f>
        <v>0</v>
      </c>
      <c r="X135" s="150">
        <v>0</v>
      </c>
      <c r="Y135" s="150">
        <f>X135*K135</f>
        <v>0</v>
      </c>
      <c r="Z135" s="150">
        <v>0</v>
      </c>
      <c r="AA135" s="151">
        <f>Z135*K135</f>
        <v>0</v>
      </c>
      <c r="AR135" s="19" t="s">
        <v>186</v>
      </c>
      <c r="AT135" s="19" t="s">
        <v>188</v>
      </c>
      <c r="AU135" s="19" t="s">
        <v>80</v>
      </c>
      <c r="AY135" s="19" t="s">
        <v>187</v>
      </c>
      <c r="BE135" s="152">
        <f>IF(U135="základní",N135,0)</f>
        <v>0</v>
      </c>
      <c r="BF135" s="152">
        <f>IF(U135="snížená",N135,0)</f>
        <v>0</v>
      </c>
      <c r="BG135" s="152">
        <f>IF(U135="zákl. přenesená",N135,0)</f>
        <v>0</v>
      </c>
      <c r="BH135" s="152">
        <f>IF(U135="sníž. přenesená",N135,0)</f>
        <v>0</v>
      </c>
      <c r="BI135" s="152">
        <f>IF(U135="nulová",N135,0)</f>
        <v>0</v>
      </c>
      <c r="BJ135" s="19" t="s">
        <v>80</v>
      </c>
      <c r="BK135" s="152">
        <f>ROUND(L135*K135,2)</f>
        <v>0</v>
      </c>
      <c r="BL135" s="19" t="s">
        <v>186</v>
      </c>
      <c r="BM135" s="19" t="s">
        <v>1413</v>
      </c>
    </row>
    <row r="136" spans="2:65" s="9" customFormat="1" ht="16.5" customHeight="1">
      <c r="B136" s="153"/>
      <c r="C136" s="154"/>
      <c r="D136" s="154"/>
      <c r="E136" s="155" t="s">
        <v>19</v>
      </c>
      <c r="F136" s="219" t="s">
        <v>1410</v>
      </c>
      <c r="G136" s="220"/>
      <c r="H136" s="220"/>
      <c r="I136" s="220"/>
      <c r="J136" s="154"/>
      <c r="K136" s="155" t="s">
        <v>19</v>
      </c>
      <c r="L136" s="154"/>
      <c r="M136" s="154"/>
      <c r="N136" s="154"/>
      <c r="O136" s="154"/>
      <c r="P136" s="154"/>
      <c r="Q136" s="154"/>
      <c r="R136" s="156"/>
      <c r="T136" s="157"/>
      <c r="U136" s="154"/>
      <c r="V136" s="154"/>
      <c r="W136" s="154"/>
      <c r="X136" s="154"/>
      <c r="Y136" s="154"/>
      <c r="Z136" s="154"/>
      <c r="AA136" s="158"/>
      <c r="AT136" s="159" t="s">
        <v>194</v>
      </c>
      <c r="AU136" s="159" t="s">
        <v>80</v>
      </c>
      <c r="AV136" s="9" t="s">
        <v>80</v>
      </c>
      <c r="AW136" s="9" t="s">
        <v>30</v>
      </c>
      <c r="AX136" s="9" t="s">
        <v>72</v>
      </c>
      <c r="AY136" s="159" t="s">
        <v>187</v>
      </c>
    </row>
    <row r="137" spans="2:65" s="9" customFormat="1" ht="16.5" customHeight="1">
      <c r="B137" s="153"/>
      <c r="C137" s="154"/>
      <c r="D137" s="154"/>
      <c r="E137" s="155" t="s">
        <v>19</v>
      </c>
      <c r="F137" s="215" t="s">
        <v>204</v>
      </c>
      <c r="G137" s="216"/>
      <c r="H137" s="216"/>
      <c r="I137" s="216"/>
      <c r="J137" s="154"/>
      <c r="K137" s="155" t="s">
        <v>19</v>
      </c>
      <c r="L137" s="154"/>
      <c r="M137" s="154"/>
      <c r="N137" s="154"/>
      <c r="O137" s="154"/>
      <c r="P137" s="154"/>
      <c r="Q137" s="154"/>
      <c r="R137" s="156"/>
      <c r="T137" s="157"/>
      <c r="U137" s="154"/>
      <c r="V137" s="154"/>
      <c r="W137" s="154"/>
      <c r="X137" s="154"/>
      <c r="Y137" s="154"/>
      <c r="Z137" s="154"/>
      <c r="AA137" s="158"/>
      <c r="AT137" s="159" t="s">
        <v>194</v>
      </c>
      <c r="AU137" s="159" t="s">
        <v>80</v>
      </c>
      <c r="AV137" s="9" t="s">
        <v>80</v>
      </c>
      <c r="AW137" s="9" t="s">
        <v>30</v>
      </c>
      <c r="AX137" s="9" t="s">
        <v>72</v>
      </c>
      <c r="AY137" s="159" t="s">
        <v>187</v>
      </c>
    </row>
    <row r="138" spans="2:65" s="9" customFormat="1" ht="16.5" customHeight="1">
      <c r="B138" s="153"/>
      <c r="C138" s="154"/>
      <c r="D138" s="154"/>
      <c r="E138" s="155" t="s">
        <v>19</v>
      </c>
      <c r="F138" s="215" t="s">
        <v>1405</v>
      </c>
      <c r="G138" s="216"/>
      <c r="H138" s="216"/>
      <c r="I138" s="216"/>
      <c r="J138" s="154"/>
      <c r="K138" s="155" t="s">
        <v>19</v>
      </c>
      <c r="L138" s="154"/>
      <c r="M138" s="154"/>
      <c r="N138" s="154"/>
      <c r="O138" s="154"/>
      <c r="P138" s="154"/>
      <c r="Q138" s="154"/>
      <c r="R138" s="156"/>
      <c r="T138" s="157"/>
      <c r="U138" s="154"/>
      <c r="V138" s="154"/>
      <c r="W138" s="154"/>
      <c r="X138" s="154"/>
      <c r="Y138" s="154"/>
      <c r="Z138" s="154"/>
      <c r="AA138" s="158"/>
      <c r="AT138" s="159" t="s">
        <v>194</v>
      </c>
      <c r="AU138" s="159" t="s">
        <v>80</v>
      </c>
      <c r="AV138" s="9" t="s">
        <v>80</v>
      </c>
      <c r="AW138" s="9" t="s">
        <v>30</v>
      </c>
      <c r="AX138" s="9" t="s">
        <v>72</v>
      </c>
      <c r="AY138" s="159" t="s">
        <v>187</v>
      </c>
    </row>
    <row r="139" spans="2:65" s="10" customFormat="1" ht="16.5" customHeight="1">
      <c r="B139" s="160"/>
      <c r="C139" s="161"/>
      <c r="D139" s="161"/>
      <c r="E139" s="162" t="s">
        <v>281</v>
      </c>
      <c r="F139" s="213" t="s">
        <v>1414</v>
      </c>
      <c r="G139" s="214"/>
      <c r="H139" s="214"/>
      <c r="I139" s="214"/>
      <c r="J139" s="161"/>
      <c r="K139" s="163">
        <v>564</v>
      </c>
      <c r="L139" s="161"/>
      <c r="M139" s="161"/>
      <c r="N139" s="161"/>
      <c r="O139" s="161"/>
      <c r="P139" s="161"/>
      <c r="Q139" s="161"/>
      <c r="R139" s="164"/>
      <c r="T139" s="165"/>
      <c r="U139" s="161"/>
      <c r="V139" s="161"/>
      <c r="W139" s="161"/>
      <c r="X139" s="161"/>
      <c r="Y139" s="161"/>
      <c r="Z139" s="161"/>
      <c r="AA139" s="166"/>
      <c r="AT139" s="167" t="s">
        <v>194</v>
      </c>
      <c r="AU139" s="167" t="s">
        <v>80</v>
      </c>
      <c r="AV139" s="10" t="s">
        <v>114</v>
      </c>
      <c r="AW139" s="10" t="s">
        <v>30</v>
      </c>
      <c r="AX139" s="10" t="s">
        <v>72</v>
      </c>
      <c r="AY139" s="167" t="s">
        <v>187</v>
      </c>
    </row>
    <row r="140" spans="2:65" s="10" customFormat="1" ht="16.5" customHeight="1">
      <c r="B140" s="160"/>
      <c r="C140" s="161"/>
      <c r="D140" s="161"/>
      <c r="E140" s="162" t="s">
        <v>125</v>
      </c>
      <c r="F140" s="213" t="s">
        <v>690</v>
      </c>
      <c r="G140" s="214"/>
      <c r="H140" s="214"/>
      <c r="I140" s="214"/>
      <c r="J140" s="161"/>
      <c r="K140" s="163">
        <v>564</v>
      </c>
      <c r="L140" s="161"/>
      <c r="M140" s="161"/>
      <c r="N140" s="161"/>
      <c r="O140" s="161"/>
      <c r="P140" s="161"/>
      <c r="Q140" s="161"/>
      <c r="R140" s="164"/>
      <c r="T140" s="165"/>
      <c r="U140" s="161"/>
      <c r="V140" s="161"/>
      <c r="W140" s="161"/>
      <c r="X140" s="161"/>
      <c r="Y140" s="161"/>
      <c r="Z140" s="161"/>
      <c r="AA140" s="166"/>
      <c r="AT140" s="167" t="s">
        <v>194</v>
      </c>
      <c r="AU140" s="167" t="s">
        <v>80</v>
      </c>
      <c r="AV140" s="10" t="s">
        <v>114</v>
      </c>
      <c r="AW140" s="10" t="s">
        <v>30</v>
      </c>
      <c r="AX140" s="10" t="s">
        <v>80</v>
      </c>
      <c r="AY140" s="167" t="s">
        <v>187</v>
      </c>
    </row>
    <row r="141" spans="2:65" s="1" customFormat="1" ht="16.5" customHeight="1">
      <c r="B141" s="32"/>
      <c r="C141" s="145" t="s">
        <v>243</v>
      </c>
      <c r="D141" s="145" t="s">
        <v>188</v>
      </c>
      <c r="E141" s="146" t="s">
        <v>1415</v>
      </c>
      <c r="F141" s="217" t="s">
        <v>1416</v>
      </c>
      <c r="G141" s="217"/>
      <c r="H141" s="217"/>
      <c r="I141" s="217"/>
      <c r="J141" s="147" t="s">
        <v>215</v>
      </c>
      <c r="K141" s="148">
        <v>314</v>
      </c>
      <c r="L141" s="218">
        <v>0</v>
      </c>
      <c r="M141" s="218"/>
      <c r="N141" s="218">
        <f>ROUND(L141*K141,2)</f>
        <v>0</v>
      </c>
      <c r="O141" s="218"/>
      <c r="P141" s="218"/>
      <c r="Q141" s="218"/>
      <c r="R141" s="34"/>
      <c r="T141" s="149" t="s">
        <v>19</v>
      </c>
      <c r="U141" s="41" t="s">
        <v>37</v>
      </c>
      <c r="V141" s="150">
        <v>0</v>
      </c>
      <c r="W141" s="150">
        <f>V141*K141</f>
        <v>0</v>
      </c>
      <c r="X141" s="150">
        <v>0</v>
      </c>
      <c r="Y141" s="150">
        <f>X141*K141</f>
        <v>0</v>
      </c>
      <c r="Z141" s="150">
        <v>0</v>
      </c>
      <c r="AA141" s="151">
        <f>Z141*K141</f>
        <v>0</v>
      </c>
      <c r="AR141" s="19" t="s">
        <v>186</v>
      </c>
      <c r="AT141" s="19" t="s">
        <v>188</v>
      </c>
      <c r="AU141" s="19" t="s">
        <v>80</v>
      </c>
      <c r="AY141" s="19" t="s">
        <v>187</v>
      </c>
      <c r="BE141" s="152">
        <f>IF(U141="základní",N141,0)</f>
        <v>0</v>
      </c>
      <c r="BF141" s="152">
        <f>IF(U141="snížená",N141,0)</f>
        <v>0</v>
      </c>
      <c r="BG141" s="152">
        <f>IF(U141="zákl. přenesená",N141,0)</f>
        <v>0</v>
      </c>
      <c r="BH141" s="152">
        <f>IF(U141="sníž. přenesená",N141,0)</f>
        <v>0</v>
      </c>
      <c r="BI141" s="152">
        <f>IF(U141="nulová",N141,0)</f>
        <v>0</v>
      </c>
      <c r="BJ141" s="19" t="s">
        <v>80</v>
      </c>
      <c r="BK141" s="152">
        <f>ROUND(L141*K141,2)</f>
        <v>0</v>
      </c>
      <c r="BL141" s="19" t="s">
        <v>186</v>
      </c>
      <c r="BM141" s="19" t="s">
        <v>1417</v>
      </c>
    </row>
    <row r="142" spans="2:65" s="9" customFormat="1" ht="16.5" customHeight="1">
      <c r="B142" s="153"/>
      <c r="C142" s="154"/>
      <c r="D142" s="154"/>
      <c r="E142" s="155" t="s">
        <v>19</v>
      </c>
      <c r="F142" s="219" t="s">
        <v>1418</v>
      </c>
      <c r="G142" s="220"/>
      <c r="H142" s="220"/>
      <c r="I142" s="220"/>
      <c r="J142" s="154"/>
      <c r="K142" s="155" t="s">
        <v>19</v>
      </c>
      <c r="L142" s="154"/>
      <c r="M142" s="154"/>
      <c r="N142" s="154"/>
      <c r="O142" s="154"/>
      <c r="P142" s="154"/>
      <c r="Q142" s="154"/>
      <c r="R142" s="156"/>
      <c r="T142" s="157"/>
      <c r="U142" s="154"/>
      <c r="V142" s="154"/>
      <c r="W142" s="154"/>
      <c r="X142" s="154"/>
      <c r="Y142" s="154"/>
      <c r="Z142" s="154"/>
      <c r="AA142" s="158"/>
      <c r="AT142" s="159" t="s">
        <v>194</v>
      </c>
      <c r="AU142" s="159" t="s">
        <v>80</v>
      </c>
      <c r="AV142" s="9" t="s">
        <v>80</v>
      </c>
      <c r="AW142" s="9" t="s">
        <v>30</v>
      </c>
      <c r="AX142" s="9" t="s">
        <v>72</v>
      </c>
      <c r="AY142" s="159" t="s">
        <v>187</v>
      </c>
    </row>
    <row r="143" spans="2:65" s="9" customFormat="1" ht="16.5" customHeight="1">
      <c r="B143" s="153"/>
      <c r="C143" s="154"/>
      <c r="D143" s="154"/>
      <c r="E143" s="155" t="s">
        <v>19</v>
      </c>
      <c r="F143" s="215" t="s">
        <v>204</v>
      </c>
      <c r="G143" s="216"/>
      <c r="H143" s="216"/>
      <c r="I143" s="216"/>
      <c r="J143" s="154"/>
      <c r="K143" s="155" t="s">
        <v>19</v>
      </c>
      <c r="L143" s="154"/>
      <c r="M143" s="154"/>
      <c r="N143" s="154"/>
      <c r="O143" s="154"/>
      <c r="P143" s="154"/>
      <c r="Q143" s="154"/>
      <c r="R143" s="156"/>
      <c r="T143" s="157"/>
      <c r="U143" s="154"/>
      <c r="V143" s="154"/>
      <c r="W143" s="154"/>
      <c r="X143" s="154"/>
      <c r="Y143" s="154"/>
      <c r="Z143" s="154"/>
      <c r="AA143" s="158"/>
      <c r="AT143" s="159" t="s">
        <v>194</v>
      </c>
      <c r="AU143" s="159" t="s">
        <v>80</v>
      </c>
      <c r="AV143" s="9" t="s">
        <v>80</v>
      </c>
      <c r="AW143" s="9" t="s">
        <v>30</v>
      </c>
      <c r="AX143" s="9" t="s">
        <v>72</v>
      </c>
      <c r="AY143" s="159" t="s">
        <v>187</v>
      </c>
    </row>
    <row r="144" spans="2:65" s="9" customFormat="1" ht="16.5" customHeight="1">
      <c r="B144" s="153"/>
      <c r="C144" s="154"/>
      <c r="D144" s="154"/>
      <c r="E144" s="155" t="s">
        <v>19</v>
      </c>
      <c r="F144" s="215" t="s">
        <v>1411</v>
      </c>
      <c r="G144" s="216"/>
      <c r="H144" s="216"/>
      <c r="I144" s="216"/>
      <c r="J144" s="154"/>
      <c r="K144" s="155" t="s">
        <v>19</v>
      </c>
      <c r="L144" s="154"/>
      <c r="M144" s="154"/>
      <c r="N144" s="154"/>
      <c r="O144" s="154"/>
      <c r="P144" s="154"/>
      <c r="Q144" s="154"/>
      <c r="R144" s="156"/>
      <c r="T144" s="157"/>
      <c r="U144" s="154"/>
      <c r="V144" s="154"/>
      <c r="W144" s="154"/>
      <c r="X144" s="154"/>
      <c r="Y144" s="154"/>
      <c r="Z144" s="154"/>
      <c r="AA144" s="158"/>
      <c r="AT144" s="159" t="s">
        <v>194</v>
      </c>
      <c r="AU144" s="159" t="s">
        <v>80</v>
      </c>
      <c r="AV144" s="9" t="s">
        <v>80</v>
      </c>
      <c r="AW144" s="9" t="s">
        <v>30</v>
      </c>
      <c r="AX144" s="9" t="s">
        <v>72</v>
      </c>
      <c r="AY144" s="159" t="s">
        <v>187</v>
      </c>
    </row>
    <row r="145" spans="2:65" s="10" customFormat="1" ht="16.5" customHeight="1">
      <c r="B145" s="160"/>
      <c r="C145" s="161"/>
      <c r="D145" s="161"/>
      <c r="E145" s="162" t="s">
        <v>259</v>
      </c>
      <c r="F145" s="213" t="s">
        <v>1400</v>
      </c>
      <c r="G145" s="214"/>
      <c r="H145" s="214"/>
      <c r="I145" s="214"/>
      <c r="J145" s="161"/>
      <c r="K145" s="163">
        <v>314</v>
      </c>
      <c r="L145" s="161"/>
      <c r="M145" s="161"/>
      <c r="N145" s="161"/>
      <c r="O145" s="161"/>
      <c r="P145" s="161"/>
      <c r="Q145" s="161"/>
      <c r="R145" s="164"/>
      <c r="T145" s="165"/>
      <c r="U145" s="161"/>
      <c r="V145" s="161"/>
      <c r="W145" s="161"/>
      <c r="X145" s="161"/>
      <c r="Y145" s="161"/>
      <c r="Z145" s="161"/>
      <c r="AA145" s="166"/>
      <c r="AT145" s="167" t="s">
        <v>194</v>
      </c>
      <c r="AU145" s="167" t="s">
        <v>80</v>
      </c>
      <c r="AV145" s="10" t="s">
        <v>114</v>
      </c>
      <c r="AW145" s="10" t="s">
        <v>30</v>
      </c>
      <c r="AX145" s="10" t="s">
        <v>72</v>
      </c>
      <c r="AY145" s="167" t="s">
        <v>187</v>
      </c>
    </row>
    <row r="146" spans="2:65" s="10" customFormat="1" ht="16.5" customHeight="1">
      <c r="B146" s="160"/>
      <c r="C146" s="161"/>
      <c r="D146" s="161"/>
      <c r="E146" s="162" t="s">
        <v>261</v>
      </c>
      <c r="F146" s="213" t="s">
        <v>262</v>
      </c>
      <c r="G146" s="214"/>
      <c r="H146" s="214"/>
      <c r="I146" s="214"/>
      <c r="J146" s="161"/>
      <c r="K146" s="163">
        <v>314</v>
      </c>
      <c r="L146" s="161"/>
      <c r="M146" s="161"/>
      <c r="N146" s="161"/>
      <c r="O146" s="161"/>
      <c r="P146" s="161"/>
      <c r="Q146" s="161"/>
      <c r="R146" s="164"/>
      <c r="T146" s="165"/>
      <c r="U146" s="161"/>
      <c r="V146" s="161"/>
      <c r="W146" s="161"/>
      <c r="X146" s="161"/>
      <c r="Y146" s="161"/>
      <c r="Z146" s="161"/>
      <c r="AA146" s="166"/>
      <c r="AT146" s="167" t="s">
        <v>194</v>
      </c>
      <c r="AU146" s="167" t="s">
        <v>80</v>
      </c>
      <c r="AV146" s="10" t="s">
        <v>114</v>
      </c>
      <c r="AW146" s="10" t="s">
        <v>30</v>
      </c>
      <c r="AX146" s="10" t="s">
        <v>80</v>
      </c>
      <c r="AY146" s="167" t="s">
        <v>187</v>
      </c>
    </row>
    <row r="147" spans="2:65" s="1" customFormat="1" ht="16.5" customHeight="1">
      <c r="B147" s="32"/>
      <c r="C147" s="145" t="s">
        <v>252</v>
      </c>
      <c r="D147" s="145" t="s">
        <v>188</v>
      </c>
      <c r="E147" s="146" t="s">
        <v>1419</v>
      </c>
      <c r="F147" s="217" t="s">
        <v>1416</v>
      </c>
      <c r="G147" s="217"/>
      <c r="H147" s="217"/>
      <c r="I147" s="217"/>
      <c r="J147" s="147" t="s">
        <v>215</v>
      </c>
      <c r="K147" s="148">
        <v>564</v>
      </c>
      <c r="L147" s="218">
        <v>0</v>
      </c>
      <c r="M147" s="218"/>
      <c r="N147" s="218">
        <f>ROUND(L147*K147,2)</f>
        <v>0</v>
      </c>
      <c r="O147" s="218"/>
      <c r="P147" s="218"/>
      <c r="Q147" s="218"/>
      <c r="R147" s="34"/>
      <c r="T147" s="149" t="s">
        <v>19</v>
      </c>
      <c r="U147" s="41" t="s">
        <v>37</v>
      </c>
      <c r="V147" s="150">
        <v>0</v>
      </c>
      <c r="W147" s="150">
        <f>V147*K147</f>
        <v>0</v>
      </c>
      <c r="X147" s="150">
        <v>0</v>
      </c>
      <c r="Y147" s="150">
        <f>X147*K147</f>
        <v>0</v>
      </c>
      <c r="Z147" s="150">
        <v>0</v>
      </c>
      <c r="AA147" s="151">
        <f>Z147*K147</f>
        <v>0</v>
      </c>
      <c r="AR147" s="19" t="s">
        <v>186</v>
      </c>
      <c r="AT147" s="19" t="s">
        <v>188</v>
      </c>
      <c r="AU147" s="19" t="s">
        <v>80</v>
      </c>
      <c r="AY147" s="19" t="s">
        <v>187</v>
      </c>
      <c r="BE147" s="152">
        <f>IF(U147="základní",N147,0)</f>
        <v>0</v>
      </c>
      <c r="BF147" s="152">
        <f>IF(U147="snížená",N147,0)</f>
        <v>0</v>
      </c>
      <c r="BG147" s="152">
        <f>IF(U147="zákl. přenesená",N147,0)</f>
        <v>0</v>
      </c>
      <c r="BH147" s="152">
        <f>IF(U147="sníž. přenesená",N147,0)</f>
        <v>0</v>
      </c>
      <c r="BI147" s="152">
        <f>IF(U147="nulová",N147,0)</f>
        <v>0</v>
      </c>
      <c r="BJ147" s="19" t="s">
        <v>80</v>
      </c>
      <c r="BK147" s="152">
        <f>ROUND(L147*K147,2)</f>
        <v>0</v>
      </c>
      <c r="BL147" s="19" t="s">
        <v>186</v>
      </c>
      <c r="BM147" s="19" t="s">
        <v>1420</v>
      </c>
    </row>
    <row r="148" spans="2:65" s="9" customFormat="1" ht="16.5" customHeight="1">
      <c r="B148" s="153"/>
      <c r="C148" s="154"/>
      <c r="D148" s="154"/>
      <c r="E148" s="155" t="s">
        <v>19</v>
      </c>
      <c r="F148" s="219" t="s">
        <v>1418</v>
      </c>
      <c r="G148" s="220"/>
      <c r="H148" s="220"/>
      <c r="I148" s="220"/>
      <c r="J148" s="154"/>
      <c r="K148" s="155" t="s">
        <v>19</v>
      </c>
      <c r="L148" s="154"/>
      <c r="M148" s="154"/>
      <c r="N148" s="154"/>
      <c r="O148" s="154"/>
      <c r="P148" s="154"/>
      <c r="Q148" s="154"/>
      <c r="R148" s="156"/>
      <c r="T148" s="157"/>
      <c r="U148" s="154"/>
      <c r="V148" s="154"/>
      <c r="W148" s="154"/>
      <c r="X148" s="154"/>
      <c r="Y148" s="154"/>
      <c r="Z148" s="154"/>
      <c r="AA148" s="158"/>
      <c r="AT148" s="159" t="s">
        <v>194</v>
      </c>
      <c r="AU148" s="159" t="s">
        <v>80</v>
      </c>
      <c r="AV148" s="9" t="s">
        <v>80</v>
      </c>
      <c r="AW148" s="9" t="s">
        <v>30</v>
      </c>
      <c r="AX148" s="9" t="s">
        <v>72</v>
      </c>
      <c r="AY148" s="159" t="s">
        <v>187</v>
      </c>
    </row>
    <row r="149" spans="2:65" s="9" customFormat="1" ht="16.5" customHeight="1">
      <c r="B149" s="153"/>
      <c r="C149" s="154"/>
      <c r="D149" s="154"/>
      <c r="E149" s="155" t="s">
        <v>19</v>
      </c>
      <c r="F149" s="215" t="s">
        <v>204</v>
      </c>
      <c r="G149" s="216"/>
      <c r="H149" s="216"/>
      <c r="I149" s="216"/>
      <c r="J149" s="154"/>
      <c r="K149" s="155" t="s">
        <v>19</v>
      </c>
      <c r="L149" s="154"/>
      <c r="M149" s="154"/>
      <c r="N149" s="154"/>
      <c r="O149" s="154"/>
      <c r="P149" s="154"/>
      <c r="Q149" s="154"/>
      <c r="R149" s="156"/>
      <c r="T149" s="157"/>
      <c r="U149" s="154"/>
      <c r="V149" s="154"/>
      <c r="W149" s="154"/>
      <c r="X149" s="154"/>
      <c r="Y149" s="154"/>
      <c r="Z149" s="154"/>
      <c r="AA149" s="158"/>
      <c r="AT149" s="159" t="s">
        <v>194</v>
      </c>
      <c r="AU149" s="159" t="s">
        <v>80</v>
      </c>
      <c r="AV149" s="9" t="s">
        <v>80</v>
      </c>
      <c r="AW149" s="9" t="s">
        <v>30</v>
      </c>
      <c r="AX149" s="9" t="s">
        <v>72</v>
      </c>
      <c r="AY149" s="159" t="s">
        <v>187</v>
      </c>
    </row>
    <row r="150" spans="2:65" s="9" customFormat="1" ht="16.5" customHeight="1">
      <c r="B150" s="153"/>
      <c r="C150" s="154"/>
      <c r="D150" s="154"/>
      <c r="E150" s="155" t="s">
        <v>19</v>
      </c>
      <c r="F150" s="215" t="s">
        <v>1405</v>
      </c>
      <c r="G150" s="216"/>
      <c r="H150" s="216"/>
      <c r="I150" s="216"/>
      <c r="J150" s="154"/>
      <c r="K150" s="155" t="s">
        <v>19</v>
      </c>
      <c r="L150" s="154"/>
      <c r="M150" s="154"/>
      <c r="N150" s="154"/>
      <c r="O150" s="154"/>
      <c r="P150" s="154"/>
      <c r="Q150" s="154"/>
      <c r="R150" s="156"/>
      <c r="T150" s="157"/>
      <c r="U150" s="154"/>
      <c r="V150" s="154"/>
      <c r="W150" s="154"/>
      <c r="X150" s="154"/>
      <c r="Y150" s="154"/>
      <c r="Z150" s="154"/>
      <c r="AA150" s="158"/>
      <c r="AT150" s="159" t="s">
        <v>194</v>
      </c>
      <c r="AU150" s="159" t="s">
        <v>80</v>
      </c>
      <c r="AV150" s="9" t="s">
        <v>80</v>
      </c>
      <c r="AW150" s="9" t="s">
        <v>30</v>
      </c>
      <c r="AX150" s="9" t="s">
        <v>72</v>
      </c>
      <c r="AY150" s="159" t="s">
        <v>187</v>
      </c>
    </row>
    <row r="151" spans="2:65" s="10" customFormat="1" ht="16.5" customHeight="1">
      <c r="B151" s="160"/>
      <c r="C151" s="161"/>
      <c r="D151" s="161"/>
      <c r="E151" s="162" t="s">
        <v>318</v>
      </c>
      <c r="F151" s="213" t="s">
        <v>1414</v>
      </c>
      <c r="G151" s="214"/>
      <c r="H151" s="214"/>
      <c r="I151" s="214"/>
      <c r="J151" s="161"/>
      <c r="K151" s="163">
        <v>564</v>
      </c>
      <c r="L151" s="161"/>
      <c r="M151" s="161"/>
      <c r="N151" s="161"/>
      <c r="O151" s="161"/>
      <c r="P151" s="161"/>
      <c r="Q151" s="161"/>
      <c r="R151" s="164"/>
      <c r="T151" s="165"/>
      <c r="U151" s="161"/>
      <c r="V151" s="161"/>
      <c r="W151" s="161"/>
      <c r="X151" s="161"/>
      <c r="Y151" s="161"/>
      <c r="Z151" s="161"/>
      <c r="AA151" s="166"/>
      <c r="AT151" s="167" t="s">
        <v>194</v>
      </c>
      <c r="AU151" s="167" t="s">
        <v>80</v>
      </c>
      <c r="AV151" s="10" t="s">
        <v>114</v>
      </c>
      <c r="AW151" s="10" t="s">
        <v>30</v>
      </c>
      <c r="AX151" s="10" t="s">
        <v>72</v>
      </c>
      <c r="AY151" s="167" t="s">
        <v>187</v>
      </c>
    </row>
    <row r="152" spans="2:65" s="10" customFormat="1" ht="16.5" customHeight="1">
      <c r="B152" s="160"/>
      <c r="C152" s="161"/>
      <c r="D152" s="161"/>
      <c r="E152" s="162" t="s">
        <v>120</v>
      </c>
      <c r="F152" s="213" t="s">
        <v>617</v>
      </c>
      <c r="G152" s="214"/>
      <c r="H152" s="214"/>
      <c r="I152" s="214"/>
      <c r="J152" s="161"/>
      <c r="K152" s="163">
        <v>564</v>
      </c>
      <c r="L152" s="161"/>
      <c r="M152" s="161"/>
      <c r="N152" s="161"/>
      <c r="O152" s="161"/>
      <c r="P152" s="161"/>
      <c r="Q152" s="161"/>
      <c r="R152" s="164"/>
      <c r="T152" s="165"/>
      <c r="U152" s="161"/>
      <c r="V152" s="161"/>
      <c r="W152" s="161"/>
      <c r="X152" s="161"/>
      <c r="Y152" s="161"/>
      <c r="Z152" s="161"/>
      <c r="AA152" s="166"/>
      <c r="AT152" s="167" t="s">
        <v>194</v>
      </c>
      <c r="AU152" s="167" t="s">
        <v>80</v>
      </c>
      <c r="AV152" s="10" t="s">
        <v>114</v>
      </c>
      <c r="AW152" s="10" t="s">
        <v>30</v>
      </c>
      <c r="AX152" s="10" t="s">
        <v>80</v>
      </c>
      <c r="AY152" s="167" t="s">
        <v>187</v>
      </c>
    </row>
    <row r="153" spans="2:65" s="1" customFormat="1" ht="16.5" customHeight="1">
      <c r="B153" s="32"/>
      <c r="C153" s="145" t="s">
        <v>263</v>
      </c>
      <c r="D153" s="145" t="s">
        <v>188</v>
      </c>
      <c r="E153" s="146" t="s">
        <v>1421</v>
      </c>
      <c r="F153" s="217" t="s">
        <v>1422</v>
      </c>
      <c r="G153" s="217"/>
      <c r="H153" s="217"/>
      <c r="I153" s="217"/>
      <c r="J153" s="147" t="s">
        <v>215</v>
      </c>
      <c r="K153" s="148">
        <v>314</v>
      </c>
      <c r="L153" s="218">
        <v>0</v>
      </c>
      <c r="M153" s="218"/>
      <c r="N153" s="218">
        <f>ROUND(L153*K153,2)</f>
        <v>0</v>
      </c>
      <c r="O153" s="218"/>
      <c r="P153" s="218"/>
      <c r="Q153" s="218"/>
      <c r="R153" s="34"/>
      <c r="T153" s="149" t="s">
        <v>19</v>
      </c>
      <c r="U153" s="41" t="s">
        <v>37</v>
      </c>
      <c r="V153" s="150">
        <v>0</v>
      </c>
      <c r="W153" s="150">
        <f>V153*K153</f>
        <v>0</v>
      </c>
      <c r="X153" s="150">
        <v>0</v>
      </c>
      <c r="Y153" s="150">
        <f>X153*K153</f>
        <v>0</v>
      </c>
      <c r="Z153" s="150">
        <v>0</v>
      </c>
      <c r="AA153" s="151">
        <f>Z153*K153</f>
        <v>0</v>
      </c>
      <c r="AR153" s="19" t="s">
        <v>186</v>
      </c>
      <c r="AT153" s="19" t="s">
        <v>188</v>
      </c>
      <c r="AU153" s="19" t="s">
        <v>80</v>
      </c>
      <c r="AY153" s="19" t="s">
        <v>187</v>
      </c>
      <c r="BE153" s="152">
        <f>IF(U153="základní",N153,0)</f>
        <v>0</v>
      </c>
      <c r="BF153" s="152">
        <f>IF(U153="snížená",N153,0)</f>
        <v>0</v>
      </c>
      <c r="BG153" s="152">
        <f>IF(U153="zákl. přenesená",N153,0)</f>
        <v>0</v>
      </c>
      <c r="BH153" s="152">
        <f>IF(U153="sníž. přenesená",N153,0)</f>
        <v>0</v>
      </c>
      <c r="BI153" s="152">
        <f>IF(U153="nulová",N153,0)</f>
        <v>0</v>
      </c>
      <c r="BJ153" s="19" t="s">
        <v>80</v>
      </c>
      <c r="BK153" s="152">
        <f>ROUND(L153*K153,2)</f>
        <v>0</v>
      </c>
      <c r="BL153" s="19" t="s">
        <v>186</v>
      </c>
      <c r="BM153" s="19" t="s">
        <v>1423</v>
      </c>
    </row>
    <row r="154" spans="2:65" s="9" customFormat="1" ht="25.5" customHeight="1">
      <c r="B154" s="153"/>
      <c r="C154" s="154"/>
      <c r="D154" s="154"/>
      <c r="E154" s="155" t="s">
        <v>19</v>
      </c>
      <c r="F154" s="219" t="s">
        <v>1424</v>
      </c>
      <c r="G154" s="220"/>
      <c r="H154" s="220"/>
      <c r="I154" s="220"/>
      <c r="J154" s="154"/>
      <c r="K154" s="155" t="s">
        <v>19</v>
      </c>
      <c r="L154" s="154"/>
      <c r="M154" s="154"/>
      <c r="N154" s="154"/>
      <c r="O154" s="154"/>
      <c r="P154" s="154"/>
      <c r="Q154" s="154"/>
      <c r="R154" s="156"/>
      <c r="T154" s="157"/>
      <c r="U154" s="154"/>
      <c r="V154" s="154"/>
      <c r="W154" s="154"/>
      <c r="X154" s="154"/>
      <c r="Y154" s="154"/>
      <c r="Z154" s="154"/>
      <c r="AA154" s="158"/>
      <c r="AT154" s="159" t="s">
        <v>194</v>
      </c>
      <c r="AU154" s="159" t="s">
        <v>80</v>
      </c>
      <c r="AV154" s="9" t="s">
        <v>80</v>
      </c>
      <c r="AW154" s="9" t="s">
        <v>30</v>
      </c>
      <c r="AX154" s="9" t="s">
        <v>72</v>
      </c>
      <c r="AY154" s="159" t="s">
        <v>187</v>
      </c>
    </row>
    <row r="155" spans="2:65" s="9" customFormat="1" ht="16.5" customHeight="1">
      <c r="B155" s="153"/>
      <c r="C155" s="154"/>
      <c r="D155" s="154"/>
      <c r="E155" s="155" t="s">
        <v>19</v>
      </c>
      <c r="F155" s="215" t="s">
        <v>204</v>
      </c>
      <c r="G155" s="216"/>
      <c r="H155" s="216"/>
      <c r="I155" s="216"/>
      <c r="J155" s="154"/>
      <c r="K155" s="155" t="s">
        <v>19</v>
      </c>
      <c r="L155" s="154"/>
      <c r="M155" s="154"/>
      <c r="N155" s="154"/>
      <c r="O155" s="154"/>
      <c r="P155" s="154"/>
      <c r="Q155" s="154"/>
      <c r="R155" s="156"/>
      <c r="T155" s="157"/>
      <c r="U155" s="154"/>
      <c r="V155" s="154"/>
      <c r="W155" s="154"/>
      <c r="X155" s="154"/>
      <c r="Y155" s="154"/>
      <c r="Z155" s="154"/>
      <c r="AA155" s="158"/>
      <c r="AT155" s="159" t="s">
        <v>194</v>
      </c>
      <c r="AU155" s="159" t="s">
        <v>80</v>
      </c>
      <c r="AV155" s="9" t="s">
        <v>80</v>
      </c>
      <c r="AW155" s="9" t="s">
        <v>30</v>
      </c>
      <c r="AX155" s="9" t="s">
        <v>72</v>
      </c>
      <c r="AY155" s="159" t="s">
        <v>187</v>
      </c>
    </row>
    <row r="156" spans="2:65" s="9" customFormat="1" ht="16.5" customHeight="1">
      <c r="B156" s="153"/>
      <c r="C156" s="154"/>
      <c r="D156" s="154"/>
      <c r="E156" s="155" t="s">
        <v>19</v>
      </c>
      <c r="F156" s="215" t="s">
        <v>1411</v>
      </c>
      <c r="G156" s="216"/>
      <c r="H156" s="216"/>
      <c r="I156" s="216"/>
      <c r="J156" s="154"/>
      <c r="K156" s="155" t="s">
        <v>19</v>
      </c>
      <c r="L156" s="154"/>
      <c r="M156" s="154"/>
      <c r="N156" s="154"/>
      <c r="O156" s="154"/>
      <c r="P156" s="154"/>
      <c r="Q156" s="154"/>
      <c r="R156" s="156"/>
      <c r="T156" s="157"/>
      <c r="U156" s="154"/>
      <c r="V156" s="154"/>
      <c r="W156" s="154"/>
      <c r="X156" s="154"/>
      <c r="Y156" s="154"/>
      <c r="Z156" s="154"/>
      <c r="AA156" s="158"/>
      <c r="AT156" s="159" t="s">
        <v>194</v>
      </c>
      <c r="AU156" s="159" t="s">
        <v>80</v>
      </c>
      <c r="AV156" s="9" t="s">
        <v>80</v>
      </c>
      <c r="AW156" s="9" t="s">
        <v>30</v>
      </c>
      <c r="AX156" s="9" t="s">
        <v>72</v>
      </c>
      <c r="AY156" s="159" t="s">
        <v>187</v>
      </c>
    </row>
    <row r="157" spans="2:65" s="10" customFormat="1" ht="16.5" customHeight="1">
      <c r="B157" s="160"/>
      <c r="C157" s="161"/>
      <c r="D157" s="161"/>
      <c r="E157" s="162" t="s">
        <v>379</v>
      </c>
      <c r="F157" s="213" t="s">
        <v>1400</v>
      </c>
      <c r="G157" s="214"/>
      <c r="H157" s="214"/>
      <c r="I157" s="214"/>
      <c r="J157" s="161"/>
      <c r="K157" s="163">
        <v>314</v>
      </c>
      <c r="L157" s="161"/>
      <c r="M157" s="161"/>
      <c r="N157" s="161"/>
      <c r="O157" s="161"/>
      <c r="P157" s="161"/>
      <c r="Q157" s="161"/>
      <c r="R157" s="164"/>
      <c r="T157" s="165"/>
      <c r="U157" s="161"/>
      <c r="V157" s="161"/>
      <c r="W157" s="161"/>
      <c r="X157" s="161"/>
      <c r="Y157" s="161"/>
      <c r="Z157" s="161"/>
      <c r="AA157" s="166"/>
      <c r="AT157" s="167" t="s">
        <v>194</v>
      </c>
      <c r="AU157" s="167" t="s">
        <v>80</v>
      </c>
      <c r="AV157" s="10" t="s">
        <v>114</v>
      </c>
      <c r="AW157" s="10" t="s">
        <v>30</v>
      </c>
      <c r="AX157" s="10" t="s">
        <v>72</v>
      </c>
      <c r="AY157" s="167" t="s">
        <v>187</v>
      </c>
    </row>
    <row r="158" spans="2:65" s="10" customFormat="1" ht="16.5" customHeight="1">
      <c r="B158" s="160"/>
      <c r="C158" s="161"/>
      <c r="D158" s="161"/>
      <c r="E158" s="162" t="s">
        <v>381</v>
      </c>
      <c r="F158" s="213" t="s">
        <v>382</v>
      </c>
      <c r="G158" s="214"/>
      <c r="H158" s="214"/>
      <c r="I158" s="214"/>
      <c r="J158" s="161"/>
      <c r="K158" s="163">
        <v>314</v>
      </c>
      <c r="L158" s="161"/>
      <c r="M158" s="161"/>
      <c r="N158" s="161"/>
      <c r="O158" s="161"/>
      <c r="P158" s="161"/>
      <c r="Q158" s="161"/>
      <c r="R158" s="164"/>
      <c r="T158" s="165"/>
      <c r="U158" s="161"/>
      <c r="V158" s="161"/>
      <c r="W158" s="161"/>
      <c r="X158" s="161"/>
      <c r="Y158" s="161"/>
      <c r="Z158" s="161"/>
      <c r="AA158" s="166"/>
      <c r="AT158" s="167" t="s">
        <v>194</v>
      </c>
      <c r="AU158" s="167" t="s">
        <v>80</v>
      </c>
      <c r="AV158" s="10" t="s">
        <v>114</v>
      </c>
      <c r="AW158" s="10" t="s">
        <v>30</v>
      </c>
      <c r="AX158" s="10" t="s">
        <v>80</v>
      </c>
      <c r="AY158" s="167" t="s">
        <v>187</v>
      </c>
    </row>
    <row r="159" spans="2:65" s="1" customFormat="1" ht="16.5" customHeight="1">
      <c r="B159" s="32"/>
      <c r="C159" s="145" t="s">
        <v>274</v>
      </c>
      <c r="D159" s="145" t="s">
        <v>188</v>
      </c>
      <c r="E159" s="146" t="s">
        <v>1425</v>
      </c>
      <c r="F159" s="217" t="s">
        <v>1422</v>
      </c>
      <c r="G159" s="217"/>
      <c r="H159" s="217"/>
      <c r="I159" s="217"/>
      <c r="J159" s="147" t="s">
        <v>215</v>
      </c>
      <c r="K159" s="148">
        <v>564</v>
      </c>
      <c r="L159" s="218">
        <v>0</v>
      </c>
      <c r="M159" s="218"/>
      <c r="N159" s="218">
        <f>ROUND(L159*K159,2)</f>
        <v>0</v>
      </c>
      <c r="O159" s="218"/>
      <c r="P159" s="218"/>
      <c r="Q159" s="218"/>
      <c r="R159" s="34"/>
      <c r="T159" s="149" t="s">
        <v>19</v>
      </c>
      <c r="U159" s="41" t="s">
        <v>37</v>
      </c>
      <c r="V159" s="150">
        <v>0</v>
      </c>
      <c r="W159" s="150">
        <f>V159*K159</f>
        <v>0</v>
      </c>
      <c r="X159" s="150">
        <v>0</v>
      </c>
      <c r="Y159" s="150">
        <f>X159*K159</f>
        <v>0</v>
      </c>
      <c r="Z159" s="150">
        <v>0</v>
      </c>
      <c r="AA159" s="151">
        <f>Z159*K159</f>
        <v>0</v>
      </c>
      <c r="AR159" s="19" t="s">
        <v>186</v>
      </c>
      <c r="AT159" s="19" t="s">
        <v>188</v>
      </c>
      <c r="AU159" s="19" t="s">
        <v>80</v>
      </c>
      <c r="AY159" s="19" t="s">
        <v>187</v>
      </c>
      <c r="BE159" s="152">
        <f>IF(U159="základní",N159,0)</f>
        <v>0</v>
      </c>
      <c r="BF159" s="152">
        <f>IF(U159="snížená",N159,0)</f>
        <v>0</v>
      </c>
      <c r="BG159" s="152">
        <f>IF(U159="zákl. přenesená",N159,0)</f>
        <v>0</v>
      </c>
      <c r="BH159" s="152">
        <f>IF(U159="sníž. přenesená",N159,0)</f>
        <v>0</v>
      </c>
      <c r="BI159" s="152">
        <f>IF(U159="nulová",N159,0)</f>
        <v>0</v>
      </c>
      <c r="BJ159" s="19" t="s">
        <v>80</v>
      </c>
      <c r="BK159" s="152">
        <f>ROUND(L159*K159,2)</f>
        <v>0</v>
      </c>
      <c r="BL159" s="19" t="s">
        <v>186</v>
      </c>
      <c r="BM159" s="19" t="s">
        <v>1426</v>
      </c>
    </row>
    <row r="160" spans="2:65" s="9" customFormat="1" ht="25.5" customHeight="1">
      <c r="B160" s="153"/>
      <c r="C160" s="154"/>
      <c r="D160" s="154"/>
      <c r="E160" s="155" t="s">
        <v>19</v>
      </c>
      <c r="F160" s="219" t="s">
        <v>1424</v>
      </c>
      <c r="G160" s="220"/>
      <c r="H160" s="220"/>
      <c r="I160" s="220"/>
      <c r="J160" s="154"/>
      <c r="K160" s="155" t="s">
        <v>19</v>
      </c>
      <c r="L160" s="154"/>
      <c r="M160" s="154"/>
      <c r="N160" s="154"/>
      <c r="O160" s="154"/>
      <c r="P160" s="154"/>
      <c r="Q160" s="154"/>
      <c r="R160" s="156"/>
      <c r="T160" s="157"/>
      <c r="U160" s="154"/>
      <c r="V160" s="154"/>
      <c r="W160" s="154"/>
      <c r="X160" s="154"/>
      <c r="Y160" s="154"/>
      <c r="Z160" s="154"/>
      <c r="AA160" s="158"/>
      <c r="AT160" s="159" t="s">
        <v>194</v>
      </c>
      <c r="AU160" s="159" t="s">
        <v>80</v>
      </c>
      <c r="AV160" s="9" t="s">
        <v>80</v>
      </c>
      <c r="AW160" s="9" t="s">
        <v>30</v>
      </c>
      <c r="AX160" s="9" t="s">
        <v>72</v>
      </c>
      <c r="AY160" s="159" t="s">
        <v>187</v>
      </c>
    </row>
    <row r="161" spans="2:65" s="9" customFormat="1" ht="16.5" customHeight="1">
      <c r="B161" s="153"/>
      <c r="C161" s="154"/>
      <c r="D161" s="154"/>
      <c r="E161" s="155" t="s">
        <v>19</v>
      </c>
      <c r="F161" s="215" t="s">
        <v>204</v>
      </c>
      <c r="G161" s="216"/>
      <c r="H161" s="216"/>
      <c r="I161" s="216"/>
      <c r="J161" s="154"/>
      <c r="K161" s="155" t="s">
        <v>19</v>
      </c>
      <c r="L161" s="154"/>
      <c r="M161" s="154"/>
      <c r="N161" s="154"/>
      <c r="O161" s="154"/>
      <c r="P161" s="154"/>
      <c r="Q161" s="154"/>
      <c r="R161" s="156"/>
      <c r="T161" s="157"/>
      <c r="U161" s="154"/>
      <c r="V161" s="154"/>
      <c r="W161" s="154"/>
      <c r="X161" s="154"/>
      <c r="Y161" s="154"/>
      <c r="Z161" s="154"/>
      <c r="AA161" s="158"/>
      <c r="AT161" s="159" t="s">
        <v>194</v>
      </c>
      <c r="AU161" s="159" t="s">
        <v>80</v>
      </c>
      <c r="AV161" s="9" t="s">
        <v>80</v>
      </c>
      <c r="AW161" s="9" t="s">
        <v>30</v>
      </c>
      <c r="AX161" s="9" t="s">
        <v>72</v>
      </c>
      <c r="AY161" s="159" t="s">
        <v>187</v>
      </c>
    </row>
    <row r="162" spans="2:65" s="9" customFormat="1" ht="16.5" customHeight="1">
      <c r="B162" s="153"/>
      <c r="C162" s="154"/>
      <c r="D162" s="154"/>
      <c r="E162" s="155" t="s">
        <v>19</v>
      </c>
      <c r="F162" s="215" t="s">
        <v>1405</v>
      </c>
      <c r="G162" s="216"/>
      <c r="H162" s="216"/>
      <c r="I162" s="216"/>
      <c r="J162" s="154"/>
      <c r="K162" s="155" t="s">
        <v>19</v>
      </c>
      <c r="L162" s="154"/>
      <c r="M162" s="154"/>
      <c r="N162" s="154"/>
      <c r="O162" s="154"/>
      <c r="P162" s="154"/>
      <c r="Q162" s="154"/>
      <c r="R162" s="156"/>
      <c r="T162" s="157"/>
      <c r="U162" s="154"/>
      <c r="V162" s="154"/>
      <c r="W162" s="154"/>
      <c r="X162" s="154"/>
      <c r="Y162" s="154"/>
      <c r="Z162" s="154"/>
      <c r="AA162" s="158"/>
      <c r="AT162" s="159" t="s">
        <v>194</v>
      </c>
      <c r="AU162" s="159" t="s">
        <v>80</v>
      </c>
      <c r="AV162" s="9" t="s">
        <v>80</v>
      </c>
      <c r="AW162" s="9" t="s">
        <v>30</v>
      </c>
      <c r="AX162" s="9" t="s">
        <v>72</v>
      </c>
      <c r="AY162" s="159" t="s">
        <v>187</v>
      </c>
    </row>
    <row r="163" spans="2:65" s="10" customFormat="1" ht="16.5" customHeight="1">
      <c r="B163" s="160"/>
      <c r="C163" s="161"/>
      <c r="D163" s="161"/>
      <c r="E163" s="162" t="s">
        <v>248</v>
      </c>
      <c r="F163" s="213" t="s">
        <v>1414</v>
      </c>
      <c r="G163" s="214"/>
      <c r="H163" s="214"/>
      <c r="I163" s="214"/>
      <c r="J163" s="161"/>
      <c r="K163" s="163">
        <v>564</v>
      </c>
      <c r="L163" s="161"/>
      <c r="M163" s="161"/>
      <c r="N163" s="161"/>
      <c r="O163" s="161"/>
      <c r="P163" s="161"/>
      <c r="Q163" s="161"/>
      <c r="R163" s="164"/>
      <c r="T163" s="165"/>
      <c r="U163" s="161"/>
      <c r="V163" s="161"/>
      <c r="W163" s="161"/>
      <c r="X163" s="161"/>
      <c r="Y163" s="161"/>
      <c r="Z163" s="161"/>
      <c r="AA163" s="166"/>
      <c r="AT163" s="167" t="s">
        <v>194</v>
      </c>
      <c r="AU163" s="167" t="s">
        <v>80</v>
      </c>
      <c r="AV163" s="10" t="s">
        <v>114</v>
      </c>
      <c r="AW163" s="10" t="s">
        <v>30</v>
      </c>
      <c r="AX163" s="10" t="s">
        <v>72</v>
      </c>
      <c r="AY163" s="167" t="s">
        <v>187</v>
      </c>
    </row>
    <row r="164" spans="2:65" s="10" customFormat="1" ht="16.5" customHeight="1">
      <c r="B164" s="160"/>
      <c r="C164" s="161"/>
      <c r="D164" s="161"/>
      <c r="E164" s="162" t="s">
        <v>250</v>
      </c>
      <c r="F164" s="213" t="s">
        <v>251</v>
      </c>
      <c r="G164" s="214"/>
      <c r="H164" s="214"/>
      <c r="I164" s="214"/>
      <c r="J164" s="161"/>
      <c r="K164" s="163">
        <v>564</v>
      </c>
      <c r="L164" s="161"/>
      <c r="M164" s="161"/>
      <c r="N164" s="161"/>
      <c r="O164" s="161"/>
      <c r="P164" s="161"/>
      <c r="Q164" s="161"/>
      <c r="R164" s="164"/>
      <c r="T164" s="165"/>
      <c r="U164" s="161"/>
      <c r="V164" s="161"/>
      <c r="W164" s="161"/>
      <c r="X164" s="161"/>
      <c r="Y164" s="161"/>
      <c r="Z164" s="161"/>
      <c r="AA164" s="166"/>
      <c r="AT164" s="167" t="s">
        <v>194</v>
      </c>
      <c r="AU164" s="167" t="s">
        <v>80</v>
      </c>
      <c r="AV164" s="10" t="s">
        <v>114</v>
      </c>
      <c r="AW164" s="10" t="s">
        <v>30</v>
      </c>
      <c r="AX164" s="10" t="s">
        <v>80</v>
      </c>
      <c r="AY164" s="167" t="s">
        <v>187</v>
      </c>
    </row>
    <row r="165" spans="2:65" s="1" customFormat="1" ht="16.5" customHeight="1">
      <c r="B165" s="32"/>
      <c r="C165" s="145" t="s">
        <v>287</v>
      </c>
      <c r="D165" s="145" t="s">
        <v>188</v>
      </c>
      <c r="E165" s="146" t="s">
        <v>1427</v>
      </c>
      <c r="F165" s="217" t="s">
        <v>1428</v>
      </c>
      <c r="G165" s="217"/>
      <c r="H165" s="217"/>
      <c r="I165" s="217"/>
      <c r="J165" s="147" t="s">
        <v>215</v>
      </c>
      <c r="K165" s="148">
        <v>314</v>
      </c>
      <c r="L165" s="218">
        <v>0</v>
      </c>
      <c r="M165" s="218"/>
      <c r="N165" s="218">
        <f>ROUND(L165*K165,2)</f>
        <v>0</v>
      </c>
      <c r="O165" s="218"/>
      <c r="P165" s="218"/>
      <c r="Q165" s="218"/>
      <c r="R165" s="34"/>
      <c r="T165" s="149" t="s">
        <v>19</v>
      </c>
      <c r="U165" s="41" t="s">
        <v>37</v>
      </c>
      <c r="V165" s="150">
        <v>0</v>
      </c>
      <c r="W165" s="150">
        <f>V165*K165</f>
        <v>0</v>
      </c>
      <c r="X165" s="150">
        <v>0</v>
      </c>
      <c r="Y165" s="150">
        <f>X165*K165</f>
        <v>0</v>
      </c>
      <c r="Z165" s="150">
        <v>0</v>
      </c>
      <c r="AA165" s="151">
        <f>Z165*K165</f>
        <v>0</v>
      </c>
      <c r="AR165" s="19" t="s">
        <v>186</v>
      </c>
      <c r="AT165" s="19" t="s">
        <v>188</v>
      </c>
      <c r="AU165" s="19" t="s">
        <v>80</v>
      </c>
      <c r="AY165" s="19" t="s">
        <v>187</v>
      </c>
      <c r="BE165" s="152">
        <f>IF(U165="základní",N165,0)</f>
        <v>0</v>
      </c>
      <c r="BF165" s="152">
        <f>IF(U165="snížená",N165,0)</f>
        <v>0</v>
      </c>
      <c r="BG165" s="152">
        <f>IF(U165="zákl. přenesená",N165,0)</f>
        <v>0</v>
      </c>
      <c r="BH165" s="152">
        <f>IF(U165="sníž. přenesená",N165,0)</f>
        <v>0</v>
      </c>
      <c r="BI165" s="152">
        <f>IF(U165="nulová",N165,0)</f>
        <v>0</v>
      </c>
      <c r="BJ165" s="19" t="s">
        <v>80</v>
      </c>
      <c r="BK165" s="152">
        <f>ROUND(L165*K165,2)</f>
        <v>0</v>
      </c>
      <c r="BL165" s="19" t="s">
        <v>186</v>
      </c>
      <c r="BM165" s="19" t="s">
        <v>1429</v>
      </c>
    </row>
    <row r="166" spans="2:65" s="9" customFormat="1" ht="16.5" customHeight="1">
      <c r="B166" s="153"/>
      <c r="C166" s="154"/>
      <c r="D166" s="154"/>
      <c r="E166" s="155" t="s">
        <v>19</v>
      </c>
      <c r="F166" s="219" t="s">
        <v>1430</v>
      </c>
      <c r="G166" s="220"/>
      <c r="H166" s="220"/>
      <c r="I166" s="220"/>
      <c r="J166" s="154"/>
      <c r="K166" s="155" t="s">
        <v>19</v>
      </c>
      <c r="L166" s="154"/>
      <c r="M166" s="154"/>
      <c r="N166" s="154"/>
      <c r="O166" s="154"/>
      <c r="P166" s="154"/>
      <c r="Q166" s="154"/>
      <c r="R166" s="156"/>
      <c r="T166" s="157"/>
      <c r="U166" s="154"/>
      <c r="V166" s="154"/>
      <c r="W166" s="154"/>
      <c r="X166" s="154"/>
      <c r="Y166" s="154"/>
      <c r="Z166" s="154"/>
      <c r="AA166" s="158"/>
      <c r="AT166" s="159" t="s">
        <v>194</v>
      </c>
      <c r="AU166" s="159" t="s">
        <v>80</v>
      </c>
      <c r="AV166" s="9" t="s">
        <v>80</v>
      </c>
      <c r="AW166" s="9" t="s">
        <v>30</v>
      </c>
      <c r="AX166" s="9" t="s">
        <v>72</v>
      </c>
      <c r="AY166" s="159" t="s">
        <v>187</v>
      </c>
    </row>
    <row r="167" spans="2:65" s="9" customFormat="1" ht="16.5" customHeight="1">
      <c r="B167" s="153"/>
      <c r="C167" s="154"/>
      <c r="D167" s="154"/>
      <c r="E167" s="155" t="s">
        <v>19</v>
      </c>
      <c r="F167" s="215" t="s">
        <v>204</v>
      </c>
      <c r="G167" s="216"/>
      <c r="H167" s="216"/>
      <c r="I167" s="216"/>
      <c r="J167" s="154"/>
      <c r="K167" s="155" t="s">
        <v>19</v>
      </c>
      <c r="L167" s="154"/>
      <c r="M167" s="154"/>
      <c r="N167" s="154"/>
      <c r="O167" s="154"/>
      <c r="P167" s="154"/>
      <c r="Q167" s="154"/>
      <c r="R167" s="156"/>
      <c r="T167" s="157"/>
      <c r="U167" s="154"/>
      <c r="V167" s="154"/>
      <c r="W167" s="154"/>
      <c r="X167" s="154"/>
      <c r="Y167" s="154"/>
      <c r="Z167" s="154"/>
      <c r="AA167" s="158"/>
      <c r="AT167" s="159" t="s">
        <v>194</v>
      </c>
      <c r="AU167" s="159" t="s">
        <v>80</v>
      </c>
      <c r="AV167" s="9" t="s">
        <v>80</v>
      </c>
      <c r="AW167" s="9" t="s">
        <v>30</v>
      </c>
      <c r="AX167" s="9" t="s">
        <v>72</v>
      </c>
      <c r="AY167" s="159" t="s">
        <v>187</v>
      </c>
    </row>
    <row r="168" spans="2:65" s="9" customFormat="1" ht="16.5" customHeight="1">
      <c r="B168" s="153"/>
      <c r="C168" s="154"/>
      <c r="D168" s="154"/>
      <c r="E168" s="155" t="s">
        <v>19</v>
      </c>
      <c r="F168" s="215" t="s">
        <v>1411</v>
      </c>
      <c r="G168" s="216"/>
      <c r="H168" s="216"/>
      <c r="I168" s="216"/>
      <c r="J168" s="154"/>
      <c r="K168" s="155" t="s">
        <v>19</v>
      </c>
      <c r="L168" s="154"/>
      <c r="M168" s="154"/>
      <c r="N168" s="154"/>
      <c r="O168" s="154"/>
      <c r="P168" s="154"/>
      <c r="Q168" s="154"/>
      <c r="R168" s="156"/>
      <c r="T168" s="157"/>
      <c r="U168" s="154"/>
      <c r="V168" s="154"/>
      <c r="W168" s="154"/>
      <c r="X168" s="154"/>
      <c r="Y168" s="154"/>
      <c r="Z168" s="154"/>
      <c r="AA168" s="158"/>
      <c r="AT168" s="159" t="s">
        <v>194</v>
      </c>
      <c r="AU168" s="159" t="s">
        <v>80</v>
      </c>
      <c r="AV168" s="9" t="s">
        <v>80</v>
      </c>
      <c r="AW168" s="9" t="s">
        <v>30</v>
      </c>
      <c r="AX168" s="9" t="s">
        <v>72</v>
      </c>
      <c r="AY168" s="159" t="s">
        <v>187</v>
      </c>
    </row>
    <row r="169" spans="2:65" s="10" customFormat="1" ht="16.5" customHeight="1">
      <c r="B169" s="160"/>
      <c r="C169" s="161"/>
      <c r="D169" s="161"/>
      <c r="E169" s="162" t="s">
        <v>388</v>
      </c>
      <c r="F169" s="213" t="s">
        <v>1400</v>
      </c>
      <c r="G169" s="214"/>
      <c r="H169" s="214"/>
      <c r="I169" s="214"/>
      <c r="J169" s="161"/>
      <c r="K169" s="163">
        <v>314</v>
      </c>
      <c r="L169" s="161"/>
      <c r="M169" s="161"/>
      <c r="N169" s="161"/>
      <c r="O169" s="161"/>
      <c r="P169" s="161"/>
      <c r="Q169" s="161"/>
      <c r="R169" s="164"/>
      <c r="T169" s="165"/>
      <c r="U169" s="161"/>
      <c r="V169" s="161"/>
      <c r="W169" s="161"/>
      <c r="X169" s="161"/>
      <c r="Y169" s="161"/>
      <c r="Z169" s="161"/>
      <c r="AA169" s="166"/>
      <c r="AT169" s="167" t="s">
        <v>194</v>
      </c>
      <c r="AU169" s="167" t="s">
        <v>80</v>
      </c>
      <c r="AV169" s="10" t="s">
        <v>114</v>
      </c>
      <c r="AW169" s="10" t="s">
        <v>30</v>
      </c>
      <c r="AX169" s="10" t="s">
        <v>72</v>
      </c>
      <c r="AY169" s="167" t="s">
        <v>187</v>
      </c>
    </row>
    <row r="170" spans="2:65" s="10" customFormat="1" ht="16.5" customHeight="1">
      <c r="B170" s="160"/>
      <c r="C170" s="161"/>
      <c r="D170" s="161"/>
      <c r="E170" s="162" t="s">
        <v>127</v>
      </c>
      <c r="F170" s="213" t="s">
        <v>1075</v>
      </c>
      <c r="G170" s="214"/>
      <c r="H170" s="214"/>
      <c r="I170" s="214"/>
      <c r="J170" s="161"/>
      <c r="K170" s="163">
        <v>314</v>
      </c>
      <c r="L170" s="161"/>
      <c r="M170" s="161"/>
      <c r="N170" s="161"/>
      <c r="O170" s="161"/>
      <c r="P170" s="161"/>
      <c r="Q170" s="161"/>
      <c r="R170" s="164"/>
      <c r="T170" s="165"/>
      <c r="U170" s="161"/>
      <c r="V170" s="161"/>
      <c r="W170" s="161"/>
      <c r="X170" s="161"/>
      <c r="Y170" s="161"/>
      <c r="Z170" s="161"/>
      <c r="AA170" s="166"/>
      <c r="AT170" s="167" t="s">
        <v>194</v>
      </c>
      <c r="AU170" s="167" t="s">
        <v>80</v>
      </c>
      <c r="AV170" s="10" t="s">
        <v>114</v>
      </c>
      <c r="AW170" s="10" t="s">
        <v>30</v>
      </c>
      <c r="AX170" s="10" t="s">
        <v>80</v>
      </c>
      <c r="AY170" s="167" t="s">
        <v>187</v>
      </c>
    </row>
    <row r="171" spans="2:65" s="1" customFormat="1" ht="16.5" customHeight="1">
      <c r="B171" s="32"/>
      <c r="C171" s="145" t="s">
        <v>301</v>
      </c>
      <c r="D171" s="145" t="s">
        <v>188</v>
      </c>
      <c r="E171" s="146" t="s">
        <v>1431</v>
      </c>
      <c r="F171" s="217" t="s">
        <v>1428</v>
      </c>
      <c r="G171" s="217"/>
      <c r="H171" s="217"/>
      <c r="I171" s="217"/>
      <c r="J171" s="147" t="s">
        <v>215</v>
      </c>
      <c r="K171" s="148">
        <v>564</v>
      </c>
      <c r="L171" s="218">
        <v>0</v>
      </c>
      <c r="M171" s="218"/>
      <c r="N171" s="218">
        <f>ROUND(L171*K171,2)</f>
        <v>0</v>
      </c>
      <c r="O171" s="218"/>
      <c r="P171" s="218"/>
      <c r="Q171" s="218"/>
      <c r="R171" s="34"/>
      <c r="T171" s="149" t="s">
        <v>19</v>
      </c>
      <c r="U171" s="41" t="s">
        <v>37</v>
      </c>
      <c r="V171" s="150">
        <v>0</v>
      </c>
      <c r="W171" s="150">
        <f>V171*K171</f>
        <v>0</v>
      </c>
      <c r="X171" s="150">
        <v>0</v>
      </c>
      <c r="Y171" s="150">
        <f>X171*K171</f>
        <v>0</v>
      </c>
      <c r="Z171" s="150">
        <v>0</v>
      </c>
      <c r="AA171" s="151">
        <f>Z171*K171</f>
        <v>0</v>
      </c>
      <c r="AR171" s="19" t="s">
        <v>186</v>
      </c>
      <c r="AT171" s="19" t="s">
        <v>188</v>
      </c>
      <c r="AU171" s="19" t="s">
        <v>80</v>
      </c>
      <c r="AY171" s="19" t="s">
        <v>187</v>
      </c>
      <c r="BE171" s="152">
        <f>IF(U171="základní",N171,0)</f>
        <v>0</v>
      </c>
      <c r="BF171" s="152">
        <f>IF(U171="snížená",N171,0)</f>
        <v>0</v>
      </c>
      <c r="BG171" s="152">
        <f>IF(U171="zákl. přenesená",N171,0)</f>
        <v>0</v>
      </c>
      <c r="BH171" s="152">
        <f>IF(U171="sníž. přenesená",N171,0)</f>
        <v>0</v>
      </c>
      <c r="BI171" s="152">
        <f>IF(U171="nulová",N171,0)</f>
        <v>0</v>
      </c>
      <c r="BJ171" s="19" t="s">
        <v>80</v>
      </c>
      <c r="BK171" s="152">
        <f>ROUND(L171*K171,2)</f>
        <v>0</v>
      </c>
      <c r="BL171" s="19" t="s">
        <v>186</v>
      </c>
      <c r="BM171" s="19" t="s">
        <v>1432</v>
      </c>
    </row>
    <row r="172" spans="2:65" s="9" customFormat="1" ht="16.5" customHeight="1">
      <c r="B172" s="153"/>
      <c r="C172" s="154"/>
      <c r="D172" s="154"/>
      <c r="E172" s="155" t="s">
        <v>19</v>
      </c>
      <c r="F172" s="219" t="s">
        <v>204</v>
      </c>
      <c r="G172" s="220"/>
      <c r="H172" s="220"/>
      <c r="I172" s="220"/>
      <c r="J172" s="154"/>
      <c r="K172" s="155" t="s">
        <v>19</v>
      </c>
      <c r="L172" s="154"/>
      <c r="M172" s="154"/>
      <c r="N172" s="154"/>
      <c r="O172" s="154"/>
      <c r="P172" s="154"/>
      <c r="Q172" s="154"/>
      <c r="R172" s="156"/>
      <c r="T172" s="157"/>
      <c r="U172" s="154"/>
      <c r="V172" s="154"/>
      <c r="W172" s="154"/>
      <c r="X172" s="154"/>
      <c r="Y172" s="154"/>
      <c r="Z172" s="154"/>
      <c r="AA172" s="158"/>
      <c r="AT172" s="159" t="s">
        <v>194</v>
      </c>
      <c r="AU172" s="159" t="s">
        <v>80</v>
      </c>
      <c r="AV172" s="9" t="s">
        <v>80</v>
      </c>
      <c r="AW172" s="9" t="s">
        <v>30</v>
      </c>
      <c r="AX172" s="9" t="s">
        <v>72</v>
      </c>
      <c r="AY172" s="159" t="s">
        <v>187</v>
      </c>
    </row>
    <row r="173" spans="2:65" s="9" customFormat="1" ht="16.5" customHeight="1">
      <c r="B173" s="153"/>
      <c r="C173" s="154"/>
      <c r="D173" s="154"/>
      <c r="E173" s="155" t="s">
        <v>19</v>
      </c>
      <c r="F173" s="215" t="s">
        <v>1405</v>
      </c>
      <c r="G173" s="216"/>
      <c r="H173" s="216"/>
      <c r="I173" s="216"/>
      <c r="J173" s="154"/>
      <c r="K173" s="155" t="s">
        <v>19</v>
      </c>
      <c r="L173" s="154"/>
      <c r="M173" s="154"/>
      <c r="N173" s="154"/>
      <c r="O173" s="154"/>
      <c r="P173" s="154"/>
      <c r="Q173" s="154"/>
      <c r="R173" s="156"/>
      <c r="T173" s="157"/>
      <c r="U173" s="154"/>
      <c r="V173" s="154"/>
      <c r="W173" s="154"/>
      <c r="X173" s="154"/>
      <c r="Y173" s="154"/>
      <c r="Z173" s="154"/>
      <c r="AA173" s="158"/>
      <c r="AT173" s="159" t="s">
        <v>194</v>
      </c>
      <c r="AU173" s="159" t="s">
        <v>80</v>
      </c>
      <c r="AV173" s="9" t="s">
        <v>80</v>
      </c>
      <c r="AW173" s="9" t="s">
        <v>30</v>
      </c>
      <c r="AX173" s="9" t="s">
        <v>72</v>
      </c>
      <c r="AY173" s="159" t="s">
        <v>187</v>
      </c>
    </row>
    <row r="174" spans="2:65" s="10" customFormat="1" ht="16.5" customHeight="1">
      <c r="B174" s="160"/>
      <c r="C174" s="161"/>
      <c r="D174" s="161"/>
      <c r="E174" s="162" t="s">
        <v>309</v>
      </c>
      <c r="F174" s="213" t="s">
        <v>1414</v>
      </c>
      <c r="G174" s="214"/>
      <c r="H174" s="214"/>
      <c r="I174" s="214"/>
      <c r="J174" s="161"/>
      <c r="K174" s="163">
        <v>564</v>
      </c>
      <c r="L174" s="161"/>
      <c r="M174" s="161"/>
      <c r="N174" s="161"/>
      <c r="O174" s="161"/>
      <c r="P174" s="161"/>
      <c r="Q174" s="161"/>
      <c r="R174" s="164"/>
      <c r="T174" s="165"/>
      <c r="U174" s="161"/>
      <c r="V174" s="161"/>
      <c r="W174" s="161"/>
      <c r="X174" s="161"/>
      <c r="Y174" s="161"/>
      <c r="Z174" s="161"/>
      <c r="AA174" s="166"/>
      <c r="AT174" s="167" t="s">
        <v>194</v>
      </c>
      <c r="AU174" s="167" t="s">
        <v>80</v>
      </c>
      <c r="AV174" s="10" t="s">
        <v>114</v>
      </c>
      <c r="AW174" s="10" t="s">
        <v>30</v>
      </c>
      <c r="AX174" s="10" t="s">
        <v>72</v>
      </c>
      <c r="AY174" s="167" t="s">
        <v>187</v>
      </c>
    </row>
    <row r="175" spans="2:65" s="10" customFormat="1" ht="16.5" customHeight="1">
      <c r="B175" s="160"/>
      <c r="C175" s="161"/>
      <c r="D175" s="161"/>
      <c r="E175" s="162" t="s">
        <v>311</v>
      </c>
      <c r="F175" s="213" t="s">
        <v>312</v>
      </c>
      <c r="G175" s="214"/>
      <c r="H175" s="214"/>
      <c r="I175" s="214"/>
      <c r="J175" s="161"/>
      <c r="K175" s="163">
        <v>564</v>
      </c>
      <c r="L175" s="161"/>
      <c r="M175" s="161"/>
      <c r="N175" s="161"/>
      <c r="O175" s="161"/>
      <c r="P175" s="161"/>
      <c r="Q175" s="161"/>
      <c r="R175" s="164"/>
      <c r="T175" s="165"/>
      <c r="U175" s="161"/>
      <c r="V175" s="161"/>
      <c r="W175" s="161"/>
      <c r="X175" s="161"/>
      <c r="Y175" s="161"/>
      <c r="Z175" s="161"/>
      <c r="AA175" s="166"/>
      <c r="AT175" s="167" t="s">
        <v>194</v>
      </c>
      <c r="AU175" s="167" t="s">
        <v>80</v>
      </c>
      <c r="AV175" s="10" t="s">
        <v>114</v>
      </c>
      <c r="AW175" s="10" t="s">
        <v>30</v>
      </c>
      <c r="AX175" s="10" t="s">
        <v>80</v>
      </c>
      <c r="AY175" s="167" t="s">
        <v>187</v>
      </c>
    </row>
    <row r="176" spans="2:65" s="1" customFormat="1" ht="25.5" customHeight="1">
      <c r="B176" s="32"/>
      <c r="C176" s="145" t="s">
        <v>313</v>
      </c>
      <c r="D176" s="145" t="s">
        <v>188</v>
      </c>
      <c r="E176" s="146" t="s">
        <v>1433</v>
      </c>
      <c r="F176" s="217" t="s">
        <v>1434</v>
      </c>
      <c r="G176" s="217"/>
      <c r="H176" s="217"/>
      <c r="I176" s="217"/>
      <c r="J176" s="147" t="s">
        <v>191</v>
      </c>
      <c r="K176" s="148">
        <v>588</v>
      </c>
      <c r="L176" s="218">
        <v>0</v>
      </c>
      <c r="M176" s="218"/>
      <c r="N176" s="218">
        <f>ROUND(L176*K176,2)</f>
        <v>0</v>
      </c>
      <c r="O176" s="218"/>
      <c r="P176" s="218"/>
      <c r="Q176" s="218"/>
      <c r="R176" s="34"/>
      <c r="T176" s="149" t="s">
        <v>19</v>
      </c>
      <c r="U176" s="41" t="s">
        <v>37</v>
      </c>
      <c r="V176" s="150">
        <v>0</v>
      </c>
      <c r="W176" s="150">
        <f>V176*K176</f>
        <v>0</v>
      </c>
      <c r="X176" s="150">
        <v>0</v>
      </c>
      <c r="Y176" s="150">
        <f>X176*K176</f>
        <v>0</v>
      </c>
      <c r="Z176" s="150">
        <v>0</v>
      </c>
      <c r="AA176" s="151">
        <f>Z176*K176</f>
        <v>0</v>
      </c>
      <c r="AR176" s="19" t="s">
        <v>186</v>
      </c>
      <c r="AT176" s="19" t="s">
        <v>188</v>
      </c>
      <c r="AU176" s="19" t="s">
        <v>80</v>
      </c>
      <c r="AY176" s="19" t="s">
        <v>187</v>
      </c>
      <c r="BE176" s="152">
        <f>IF(U176="základní",N176,0)</f>
        <v>0</v>
      </c>
      <c r="BF176" s="152">
        <f>IF(U176="snížená",N176,0)</f>
        <v>0</v>
      </c>
      <c r="BG176" s="152">
        <f>IF(U176="zákl. přenesená",N176,0)</f>
        <v>0</v>
      </c>
      <c r="BH176" s="152">
        <f>IF(U176="sníž. přenesená",N176,0)</f>
        <v>0</v>
      </c>
      <c r="BI176" s="152">
        <f>IF(U176="nulová",N176,0)</f>
        <v>0</v>
      </c>
      <c r="BJ176" s="19" t="s">
        <v>80</v>
      </c>
      <c r="BK176" s="152">
        <f>ROUND(L176*K176,2)</f>
        <v>0</v>
      </c>
      <c r="BL176" s="19" t="s">
        <v>186</v>
      </c>
      <c r="BM176" s="19" t="s">
        <v>1435</v>
      </c>
    </row>
    <row r="177" spans="2:65" s="9" customFormat="1" ht="16.5" customHeight="1">
      <c r="B177" s="153"/>
      <c r="C177" s="154"/>
      <c r="D177" s="154"/>
      <c r="E177" s="155" t="s">
        <v>19</v>
      </c>
      <c r="F177" s="219" t="s">
        <v>1436</v>
      </c>
      <c r="G177" s="220"/>
      <c r="H177" s="220"/>
      <c r="I177" s="220"/>
      <c r="J177" s="154"/>
      <c r="K177" s="155" t="s">
        <v>19</v>
      </c>
      <c r="L177" s="154"/>
      <c r="M177" s="154"/>
      <c r="N177" s="154"/>
      <c r="O177" s="154"/>
      <c r="P177" s="154"/>
      <c r="Q177" s="154"/>
      <c r="R177" s="156"/>
      <c r="T177" s="157"/>
      <c r="U177" s="154"/>
      <c r="V177" s="154"/>
      <c r="W177" s="154"/>
      <c r="X177" s="154"/>
      <c r="Y177" s="154"/>
      <c r="Z177" s="154"/>
      <c r="AA177" s="158"/>
      <c r="AT177" s="159" t="s">
        <v>194</v>
      </c>
      <c r="AU177" s="159" t="s">
        <v>80</v>
      </c>
      <c r="AV177" s="9" t="s">
        <v>80</v>
      </c>
      <c r="AW177" s="9" t="s">
        <v>30</v>
      </c>
      <c r="AX177" s="9" t="s">
        <v>72</v>
      </c>
      <c r="AY177" s="159" t="s">
        <v>187</v>
      </c>
    </row>
    <row r="178" spans="2:65" s="9" customFormat="1" ht="16.5" customHeight="1">
      <c r="B178" s="153"/>
      <c r="C178" s="154"/>
      <c r="D178" s="154"/>
      <c r="E178" s="155" t="s">
        <v>19</v>
      </c>
      <c r="F178" s="215" t="s">
        <v>204</v>
      </c>
      <c r="G178" s="216"/>
      <c r="H178" s="216"/>
      <c r="I178" s="216"/>
      <c r="J178" s="154"/>
      <c r="K178" s="155" t="s">
        <v>19</v>
      </c>
      <c r="L178" s="154"/>
      <c r="M178" s="154"/>
      <c r="N178" s="154"/>
      <c r="O178" s="154"/>
      <c r="P178" s="154"/>
      <c r="Q178" s="154"/>
      <c r="R178" s="156"/>
      <c r="T178" s="157"/>
      <c r="U178" s="154"/>
      <c r="V178" s="154"/>
      <c r="W178" s="154"/>
      <c r="X178" s="154"/>
      <c r="Y178" s="154"/>
      <c r="Z178" s="154"/>
      <c r="AA178" s="158"/>
      <c r="AT178" s="159" t="s">
        <v>194</v>
      </c>
      <c r="AU178" s="159" t="s">
        <v>80</v>
      </c>
      <c r="AV178" s="9" t="s">
        <v>80</v>
      </c>
      <c r="AW178" s="9" t="s">
        <v>30</v>
      </c>
      <c r="AX178" s="9" t="s">
        <v>72</v>
      </c>
      <c r="AY178" s="159" t="s">
        <v>187</v>
      </c>
    </row>
    <row r="179" spans="2:65" s="9" customFormat="1" ht="16.5" customHeight="1">
      <c r="B179" s="153"/>
      <c r="C179" s="154"/>
      <c r="D179" s="154"/>
      <c r="E179" s="155" t="s">
        <v>19</v>
      </c>
      <c r="F179" s="215" t="s">
        <v>1437</v>
      </c>
      <c r="G179" s="216"/>
      <c r="H179" s="216"/>
      <c r="I179" s="216"/>
      <c r="J179" s="154"/>
      <c r="K179" s="155" t="s">
        <v>19</v>
      </c>
      <c r="L179" s="154"/>
      <c r="M179" s="154"/>
      <c r="N179" s="154"/>
      <c r="O179" s="154"/>
      <c r="P179" s="154"/>
      <c r="Q179" s="154"/>
      <c r="R179" s="156"/>
      <c r="T179" s="157"/>
      <c r="U179" s="154"/>
      <c r="V179" s="154"/>
      <c r="W179" s="154"/>
      <c r="X179" s="154"/>
      <c r="Y179" s="154"/>
      <c r="Z179" s="154"/>
      <c r="AA179" s="158"/>
      <c r="AT179" s="159" t="s">
        <v>194</v>
      </c>
      <c r="AU179" s="159" t="s">
        <v>80</v>
      </c>
      <c r="AV179" s="9" t="s">
        <v>80</v>
      </c>
      <c r="AW179" s="9" t="s">
        <v>30</v>
      </c>
      <c r="AX179" s="9" t="s">
        <v>72</v>
      </c>
      <c r="AY179" s="159" t="s">
        <v>187</v>
      </c>
    </row>
    <row r="180" spans="2:65" s="10" customFormat="1" ht="16.5" customHeight="1">
      <c r="B180" s="160"/>
      <c r="C180" s="161"/>
      <c r="D180" s="161"/>
      <c r="E180" s="162" t="s">
        <v>294</v>
      </c>
      <c r="F180" s="213" t="s">
        <v>130</v>
      </c>
      <c r="G180" s="214"/>
      <c r="H180" s="214"/>
      <c r="I180" s="214"/>
      <c r="J180" s="161"/>
      <c r="K180" s="163">
        <v>3</v>
      </c>
      <c r="L180" s="161"/>
      <c r="M180" s="161"/>
      <c r="N180" s="161"/>
      <c r="O180" s="161"/>
      <c r="P180" s="161"/>
      <c r="Q180" s="161"/>
      <c r="R180" s="164"/>
      <c r="T180" s="165"/>
      <c r="U180" s="161"/>
      <c r="V180" s="161"/>
      <c r="W180" s="161"/>
      <c r="X180" s="161"/>
      <c r="Y180" s="161"/>
      <c r="Z180" s="161"/>
      <c r="AA180" s="166"/>
      <c r="AT180" s="167" t="s">
        <v>194</v>
      </c>
      <c r="AU180" s="167" t="s">
        <v>80</v>
      </c>
      <c r="AV180" s="10" t="s">
        <v>114</v>
      </c>
      <c r="AW180" s="10" t="s">
        <v>30</v>
      </c>
      <c r="AX180" s="10" t="s">
        <v>72</v>
      </c>
      <c r="AY180" s="167" t="s">
        <v>187</v>
      </c>
    </row>
    <row r="181" spans="2:65" s="9" customFormat="1" ht="25.5" customHeight="1">
      <c r="B181" s="153"/>
      <c r="C181" s="154"/>
      <c r="D181" s="154"/>
      <c r="E181" s="155" t="s">
        <v>19</v>
      </c>
      <c r="F181" s="215" t="s">
        <v>1438</v>
      </c>
      <c r="G181" s="216"/>
      <c r="H181" s="216"/>
      <c r="I181" s="216"/>
      <c r="J181" s="154"/>
      <c r="K181" s="155" t="s">
        <v>19</v>
      </c>
      <c r="L181" s="154"/>
      <c r="M181" s="154"/>
      <c r="N181" s="154"/>
      <c r="O181" s="154"/>
      <c r="P181" s="154"/>
      <c r="Q181" s="154"/>
      <c r="R181" s="156"/>
      <c r="T181" s="157"/>
      <c r="U181" s="154"/>
      <c r="V181" s="154"/>
      <c r="W181" s="154"/>
      <c r="X181" s="154"/>
      <c r="Y181" s="154"/>
      <c r="Z181" s="154"/>
      <c r="AA181" s="158"/>
      <c r="AT181" s="159" t="s">
        <v>194</v>
      </c>
      <c r="AU181" s="159" t="s">
        <v>80</v>
      </c>
      <c r="AV181" s="9" t="s">
        <v>80</v>
      </c>
      <c r="AW181" s="9" t="s">
        <v>30</v>
      </c>
      <c r="AX181" s="9" t="s">
        <v>72</v>
      </c>
      <c r="AY181" s="159" t="s">
        <v>187</v>
      </c>
    </row>
    <row r="182" spans="2:65" s="10" customFormat="1" ht="16.5" customHeight="1">
      <c r="B182" s="160"/>
      <c r="C182" s="161"/>
      <c r="D182" s="161"/>
      <c r="E182" s="162" t="s">
        <v>116</v>
      </c>
      <c r="F182" s="213" t="s">
        <v>1383</v>
      </c>
      <c r="G182" s="214"/>
      <c r="H182" s="214"/>
      <c r="I182" s="214"/>
      <c r="J182" s="161"/>
      <c r="K182" s="163">
        <v>90</v>
      </c>
      <c r="L182" s="161"/>
      <c r="M182" s="161"/>
      <c r="N182" s="161"/>
      <c r="O182" s="161"/>
      <c r="P182" s="161"/>
      <c r="Q182" s="161"/>
      <c r="R182" s="164"/>
      <c r="T182" s="165"/>
      <c r="U182" s="161"/>
      <c r="V182" s="161"/>
      <c r="W182" s="161"/>
      <c r="X182" s="161"/>
      <c r="Y182" s="161"/>
      <c r="Z182" s="161"/>
      <c r="AA182" s="166"/>
      <c r="AT182" s="167" t="s">
        <v>194</v>
      </c>
      <c r="AU182" s="167" t="s">
        <v>80</v>
      </c>
      <c r="AV182" s="10" t="s">
        <v>114</v>
      </c>
      <c r="AW182" s="10" t="s">
        <v>30</v>
      </c>
      <c r="AX182" s="10" t="s">
        <v>72</v>
      </c>
      <c r="AY182" s="167" t="s">
        <v>187</v>
      </c>
    </row>
    <row r="183" spans="2:65" s="9" customFormat="1" ht="25.5" customHeight="1">
      <c r="B183" s="153"/>
      <c r="C183" s="154"/>
      <c r="D183" s="154"/>
      <c r="E183" s="155" t="s">
        <v>19</v>
      </c>
      <c r="F183" s="215" t="s">
        <v>1439</v>
      </c>
      <c r="G183" s="216"/>
      <c r="H183" s="216"/>
      <c r="I183" s="216"/>
      <c r="J183" s="154"/>
      <c r="K183" s="155" t="s">
        <v>19</v>
      </c>
      <c r="L183" s="154"/>
      <c r="M183" s="154"/>
      <c r="N183" s="154"/>
      <c r="O183" s="154"/>
      <c r="P183" s="154"/>
      <c r="Q183" s="154"/>
      <c r="R183" s="156"/>
      <c r="T183" s="157"/>
      <c r="U183" s="154"/>
      <c r="V183" s="154"/>
      <c r="W183" s="154"/>
      <c r="X183" s="154"/>
      <c r="Y183" s="154"/>
      <c r="Z183" s="154"/>
      <c r="AA183" s="158"/>
      <c r="AT183" s="159" t="s">
        <v>194</v>
      </c>
      <c r="AU183" s="159" t="s">
        <v>80</v>
      </c>
      <c r="AV183" s="9" t="s">
        <v>80</v>
      </c>
      <c r="AW183" s="9" t="s">
        <v>30</v>
      </c>
      <c r="AX183" s="9" t="s">
        <v>72</v>
      </c>
      <c r="AY183" s="159" t="s">
        <v>187</v>
      </c>
    </row>
    <row r="184" spans="2:65" s="10" customFormat="1" ht="16.5" customHeight="1">
      <c r="B184" s="160"/>
      <c r="C184" s="161"/>
      <c r="D184" s="161"/>
      <c r="E184" s="162" t="s">
        <v>119</v>
      </c>
      <c r="F184" s="213" t="s">
        <v>128</v>
      </c>
      <c r="G184" s="214"/>
      <c r="H184" s="214"/>
      <c r="I184" s="214"/>
      <c r="J184" s="161"/>
      <c r="K184" s="163">
        <v>120</v>
      </c>
      <c r="L184" s="161"/>
      <c r="M184" s="161"/>
      <c r="N184" s="161"/>
      <c r="O184" s="161"/>
      <c r="P184" s="161"/>
      <c r="Q184" s="161"/>
      <c r="R184" s="164"/>
      <c r="T184" s="165"/>
      <c r="U184" s="161"/>
      <c r="V184" s="161"/>
      <c r="W184" s="161"/>
      <c r="X184" s="161"/>
      <c r="Y184" s="161"/>
      <c r="Z184" s="161"/>
      <c r="AA184" s="166"/>
      <c r="AT184" s="167" t="s">
        <v>194</v>
      </c>
      <c r="AU184" s="167" t="s">
        <v>80</v>
      </c>
      <c r="AV184" s="10" t="s">
        <v>114</v>
      </c>
      <c r="AW184" s="10" t="s">
        <v>30</v>
      </c>
      <c r="AX184" s="10" t="s">
        <v>72</v>
      </c>
      <c r="AY184" s="167" t="s">
        <v>187</v>
      </c>
    </row>
    <row r="185" spans="2:65" s="9" customFormat="1" ht="25.5" customHeight="1">
      <c r="B185" s="153"/>
      <c r="C185" s="154"/>
      <c r="D185" s="154"/>
      <c r="E185" s="155" t="s">
        <v>19</v>
      </c>
      <c r="F185" s="215" t="s">
        <v>1440</v>
      </c>
      <c r="G185" s="216"/>
      <c r="H185" s="216"/>
      <c r="I185" s="216"/>
      <c r="J185" s="154"/>
      <c r="K185" s="155" t="s">
        <v>19</v>
      </c>
      <c r="L185" s="154"/>
      <c r="M185" s="154"/>
      <c r="N185" s="154"/>
      <c r="O185" s="154"/>
      <c r="P185" s="154"/>
      <c r="Q185" s="154"/>
      <c r="R185" s="156"/>
      <c r="T185" s="157"/>
      <c r="U185" s="154"/>
      <c r="V185" s="154"/>
      <c r="W185" s="154"/>
      <c r="X185" s="154"/>
      <c r="Y185" s="154"/>
      <c r="Z185" s="154"/>
      <c r="AA185" s="158"/>
      <c r="AT185" s="159" t="s">
        <v>194</v>
      </c>
      <c r="AU185" s="159" t="s">
        <v>80</v>
      </c>
      <c r="AV185" s="9" t="s">
        <v>80</v>
      </c>
      <c r="AW185" s="9" t="s">
        <v>30</v>
      </c>
      <c r="AX185" s="9" t="s">
        <v>72</v>
      </c>
      <c r="AY185" s="159" t="s">
        <v>187</v>
      </c>
    </row>
    <row r="186" spans="2:65" s="10" customFormat="1" ht="16.5" customHeight="1">
      <c r="B186" s="160"/>
      <c r="C186" s="161"/>
      <c r="D186" s="161"/>
      <c r="E186" s="162" t="s">
        <v>299</v>
      </c>
      <c r="F186" s="213" t="s">
        <v>1384</v>
      </c>
      <c r="G186" s="214"/>
      <c r="H186" s="214"/>
      <c r="I186" s="214"/>
      <c r="J186" s="161"/>
      <c r="K186" s="163">
        <v>375</v>
      </c>
      <c r="L186" s="161"/>
      <c r="M186" s="161"/>
      <c r="N186" s="161"/>
      <c r="O186" s="161"/>
      <c r="P186" s="161"/>
      <c r="Q186" s="161"/>
      <c r="R186" s="164"/>
      <c r="T186" s="165"/>
      <c r="U186" s="161"/>
      <c r="V186" s="161"/>
      <c r="W186" s="161"/>
      <c r="X186" s="161"/>
      <c r="Y186" s="161"/>
      <c r="Z186" s="161"/>
      <c r="AA186" s="166"/>
      <c r="AT186" s="167" t="s">
        <v>194</v>
      </c>
      <c r="AU186" s="167" t="s">
        <v>80</v>
      </c>
      <c r="AV186" s="10" t="s">
        <v>114</v>
      </c>
      <c r="AW186" s="10" t="s">
        <v>30</v>
      </c>
      <c r="AX186" s="10" t="s">
        <v>72</v>
      </c>
      <c r="AY186" s="167" t="s">
        <v>187</v>
      </c>
    </row>
    <row r="187" spans="2:65" s="10" customFormat="1" ht="16.5" customHeight="1">
      <c r="B187" s="160"/>
      <c r="C187" s="161"/>
      <c r="D187" s="161"/>
      <c r="E187" s="162" t="s">
        <v>959</v>
      </c>
      <c r="F187" s="213" t="s">
        <v>960</v>
      </c>
      <c r="G187" s="214"/>
      <c r="H187" s="214"/>
      <c r="I187" s="214"/>
      <c r="J187" s="161"/>
      <c r="K187" s="163">
        <v>588</v>
      </c>
      <c r="L187" s="161"/>
      <c r="M187" s="161"/>
      <c r="N187" s="161"/>
      <c r="O187" s="161"/>
      <c r="P187" s="161"/>
      <c r="Q187" s="161"/>
      <c r="R187" s="164"/>
      <c r="T187" s="165"/>
      <c r="U187" s="161"/>
      <c r="V187" s="161"/>
      <c r="W187" s="161"/>
      <c r="X187" s="161"/>
      <c r="Y187" s="161"/>
      <c r="Z187" s="161"/>
      <c r="AA187" s="166"/>
      <c r="AT187" s="167" t="s">
        <v>194</v>
      </c>
      <c r="AU187" s="167" t="s">
        <v>80</v>
      </c>
      <c r="AV187" s="10" t="s">
        <v>114</v>
      </c>
      <c r="AW187" s="10" t="s">
        <v>30</v>
      </c>
      <c r="AX187" s="10" t="s">
        <v>80</v>
      </c>
      <c r="AY187" s="167" t="s">
        <v>187</v>
      </c>
    </row>
    <row r="188" spans="2:65" s="1" customFormat="1" ht="25.5" customHeight="1">
      <c r="B188" s="32"/>
      <c r="C188" s="145" t="s">
        <v>323</v>
      </c>
      <c r="D188" s="145" t="s">
        <v>188</v>
      </c>
      <c r="E188" s="146" t="s">
        <v>1441</v>
      </c>
      <c r="F188" s="217" t="s">
        <v>1434</v>
      </c>
      <c r="G188" s="217"/>
      <c r="H188" s="217"/>
      <c r="I188" s="217"/>
      <c r="J188" s="147" t="s">
        <v>191</v>
      </c>
      <c r="K188" s="148">
        <v>570</v>
      </c>
      <c r="L188" s="218">
        <v>0</v>
      </c>
      <c r="M188" s="218"/>
      <c r="N188" s="218">
        <f>ROUND(L188*K188,2)</f>
        <v>0</v>
      </c>
      <c r="O188" s="218"/>
      <c r="P188" s="218"/>
      <c r="Q188" s="218"/>
      <c r="R188" s="34"/>
      <c r="T188" s="149" t="s">
        <v>19</v>
      </c>
      <c r="U188" s="41" t="s">
        <v>37</v>
      </c>
      <c r="V188" s="150">
        <v>0</v>
      </c>
      <c r="W188" s="150">
        <f>V188*K188</f>
        <v>0</v>
      </c>
      <c r="X188" s="150">
        <v>0</v>
      </c>
      <c r="Y188" s="150">
        <f>X188*K188</f>
        <v>0</v>
      </c>
      <c r="Z188" s="150">
        <v>0</v>
      </c>
      <c r="AA188" s="151">
        <f>Z188*K188</f>
        <v>0</v>
      </c>
      <c r="AR188" s="19" t="s">
        <v>186</v>
      </c>
      <c r="AT188" s="19" t="s">
        <v>188</v>
      </c>
      <c r="AU188" s="19" t="s">
        <v>80</v>
      </c>
      <c r="AY188" s="19" t="s">
        <v>187</v>
      </c>
      <c r="BE188" s="152">
        <f>IF(U188="základní",N188,0)</f>
        <v>0</v>
      </c>
      <c r="BF188" s="152">
        <f>IF(U188="snížená",N188,0)</f>
        <v>0</v>
      </c>
      <c r="BG188" s="152">
        <f>IF(U188="zákl. přenesená",N188,0)</f>
        <v>0</v>
      </c>
      <c r="BH188" s="152">
        <f>IF(U188="sníž. přenesená",N188,0)</f>
        <v>0</v>
      </c>
      <c r="BI188" s="152">
        <f>IF(U188="nulová",N188,0)</f>
        <v>0</v>
      </c>
      <c r="BJ188" s="19" t="s">
        <v>80</v>
      </c>
      <c r="BK188" s="152">
        <f>ROUND(L188*K188,2)</f>
        <v>0</v>
      </c>
      <c r="BL188" s="19" t="s">
        <v>186</v>
      </c>
      <c r="BM188" s="19" t="s">
        <v>1442</v>
      </c>
    </row>
    <row r="189" spans="2:65" s="9" customFormat="1" ht="16.5" customHeight="1">
      <c r="B189" s="153"/>
      <c r="C189" s="154"/>
      <c r="D189" s="154"/>
      <c r="E189" s="155" t="s">
        <v>19</v>
      </c>
      <c r="F189" s="219" t="s">
        <v>1443</v>
      </c>
      <c r="G189" s="220"/>
      <c r="H189" s="220"/>
      <c r="I189" s="220"/>
      <c r="J189" s="154"/>
      <c r="K189" s="155" t="s">
        <v>19</v>
      </c>
      <c r="L189" s="154"/>
      <c r="M189" s="154"/>
      <c r="N189" s="154"/>
      <c r="O189" s="154"/>
      <c r="P189" s="154"/>
      <c r="Q189" s="154"/>
      <c r="R189" s="156"/>
      <c r="T189" s="157"/>
      <c r="U189" s="154"/>
      <c r="V189" s="154"/>
      <c r="W189" s="154"/>
      <c r="X189" s="154"/>
      <c r="Y189" s="154"/>
      <c r="Z189" s="154"/>
      <c r="AA189" s="158"/>
      <c r="AT189" s="159" t="s">
        <v>194</v>
      </c>
      <c r="AU189" s="159" t="s">
        <v>80</v>
      </c>
      <c r="AV189" s="9" t="s">
        <v>80</v>
      </c>
      <c r="AW189" s="9" t="s">
        <v>30</v>
      </c>
      <c r="AX189" s="9" t="s">
        <v>72</v>
      </c>
      <c r="AY189" s="159" t="s">
        <v>187</v>
      </c>
    </row>
    <row r="190" spans="2:65" s="9" customFormat="1" ht="16.5" customHeight="1">
      <c r="B190" s="153"/>
      <c r="C190" s="154"/>
      <c r="D190" s="154"/>
      <c r="E190" s="155" t="s">
        <v>19</v>
      </c>
      <c r="F190" s="215" t="s">
        <v>204</v>
      </c>
      <c r="G190" s="216"/>
      <c r="H190" s="216"/>
      <c r="I190" s="216"/>
      <c r="J190" s="154"/>
      <c r="K190" s="155" t="s">
        <v>19</v>
      </c>
      <c r="L190" s="154"/>
      <c r="M190" s="154"/>
      <c r="N190" s="154"/>
      <c r="O190" s="154"/>
      <c r="P190" s="154"/>
      <c r="Q190" s="154"/>
      <c r="R190" s="156"/>
      <c r="T190" s="157"/>
      <c r="U190" s="154"/>
      <c r="V190" s="154"/>
      <c r="W190" s="154"/>
      <c r="X190" s="154"/>
      <c r="Y190" s="154"/>
      <c r="Z190" s="154"/>
      <c r="AA190" s="158"/>
      <c r="AT190" s="159" t="s">
        <v>194</v>
      </c>
      <c r="AU190" s="159" t="s">
        <v>80</v>
      </c>
      <c r="AV190" s="9" t="s">
        <v>80</v>
      </c>
      <c r="AW190" s="9" t="s">
        <v>30</v>
      </c>
      <c r="AX190" s="9" t="s">
        <v>72</v>
      </c>
      <c r="AY190" s="159" t="s">
        <v>187</v>
      </c>
    </row>
    <row r="191" spans="2:65" s="9" customFormat="1" ht="16.5" customHeight="1">
      <c r="B191" s="153"/>
      <c r="C191" s="154"/>
      <c r="D191" s="154"/>
      <c r="E191" s="155" t="s">
        <v>19</v>
      </c>
      <c r="F191" s="215" t="s">
        <v>1444</v>
      </c>
      <c r="G191" s="216"/>
      <c r="H191" s="216"/>
      <c r="I191" s="216"/>
      <c r="J191" s="154"/>
      <c r="K191" s="155" t="s">
        <v>19</v>
      </c>
      <c r="L191" s="154"/>
      <c r="M191" s="154"/>
      <c r="N191" s="154"/>
      <c r="O191" s="154"/>
      <c r="P191" s="154"/>
      <c r="Q191" s="154"/>
      <c r="R191" s="156"/>
      <c r="T191" s="157"/>
      <c r="U191" s="154"/>
      <c r="V191" s="154"/>
      <c r="W191" s="154"/>
      <c r="X191" s="154"/>
      <c r="Y191" s="154"/>
      <c r="Z191" s="154"/>
      <c r="AA191" s="158"/>
      <c r="AT191" s="159" t="s">
        <v>194</v>
      </c>
      <c r="AU191" s="159" t="s">
        <v>80</v>
      </c>
      <c r="AV191" s="9" t="s">
        <v>80</v>
      </c>
      <c r="AW191" s="9" t="s">
        <v>30</v>
      </c>
      <c r="AX191" s="9" t="s">
        <v>72</v>
      </c>
      <c r="AY191" s="159" t="s">
        <v>187</v>
      </c>
    </row>
    <row r="192" spans="2:65" s="10" customFormat="1" ht="16.5" customHeight="1">
      <c r="B192" s="160"/>
      <c r="C192" s="161"/>
      <c r="D192" s="161"/>
      <c r="E192" s="162" t="s">
        <v>196</v>
      </c>
      <c r="F192" s="213" t="s">
        <v>1445</v>
      </c>
      <c r="G192" s="214"/>
      <c r="H192" s="214"/>
      <c r="I192" s="214"/>
      <c r="J192" s="161"/>
      <c r="K192" s="163">
        <v>100</v>
      </c>
      <c r="L192" s="161"/>
      <c r="M192" s="161"/>
      <c r="N192" s="161"/>
      <c r="O192" s="161"/>
      <c r="P192" s="161"/>
      <c r="Q192" s="161"/>
      <c r="R192" s="164"/>
      <c r="T192" s="165"/>
      <c r="U192" s="161"/>
      <c r="V192" s="161"/>
      <c r="W192" s="161"/>
      <c r="X192" s="161"/>
      <c r="Y192" s="161"/>
      <c r="Z192" s="161"/>
      <c r="AA192" s="166"/>
      <c r="AT192" s="167" t="s">
        <v>194</v>
      </c>
      <c r="AU192" s="167" t="s">
        <v>80</v>
      </c>
      <c r="AV192" s="10" t="s">
        <v>114</v>
      </c>
      <c r="AW192" s="10" t="s">
        <v>30</v>
      </c>
      <c r="AX192" s="10" t="s">
        <v>72</v>
      </c>
      <c r="AY192" s="167" t="s">
        <v>187</v>
      </c>
    </row>
    <row r="193" spans="2:65" s="9" customFormat="1" ht="16.5" customHeight="1">
      <c r="B193" s="153"/>
      <c r="C193" s="154"/>
      <c r="D193" s="154"/>
      <c r="E193" s="155" t="s">
        <v>19</v>
      </c>
      <c r="F193" s="215" t="s">
        <v>1446</v>
      </c>
      <c r="G193" s="216"/>
      <c r="H193" s="216"/>
      <c r="I193" s="216"/>
      <c r="J193" s="154"/>
      <c r="K193" s="155" t="s">
        <v>19</v>
      </c>
      <c r="L193" s="154"/>
      <c r="M193" s="154"/>
      <c r="N193" s="154"/>
      <c r="O193" s="154"/>
      <c r="P193" s="154"/>
      <c r="Q193" s="154"/>
      <c r="R193" s="156"/>
      <c r="T193" s="157"/>
      <c r="U193" s="154"/>
      <c r="V193" s="154"/>
      <c r="W193" s="154"/>
      <c r="X193" s="154"/>
      <c r="Y193" s="154"/>
      <c r="Z193" s="154"/>
      <c r="AA193" s="158"/>
      <c r="AT193" s="159" t="s">
        <v>194</v>
      </c>
      <c r="AU193" s="159" t="s">
        <v>80</v>
      </c>
      <c r="AV193" s="9" t="s">
        <v>80</v>
      </c>
      <c r="AW193" s="9" t="s">
        <v>30</v>
      </c>
      <c r="AX193" s="9" t="s">
        <v>72</v>
      </c>
      <c r="AY193" s="159" t="s">
        <v>187</v>
      </c>
    </row>
    <row r="194" spans="2:65" s="10" customFormat="1" ht="16.5" customHeight="1">
      <c r="B194" s="160"/>
      <c r="C194" s="161"/>
      <c r="D194" s="161"/>
      <c r="E194" s="162" t="s">
        <v>197</v>
      </c>
      <c r="F194" s="213" t="s">
        <v>1386</v>
      </c>
      <c r="G194" s="214"/>
      <c r="H194" s="214"/>
      <c r="I194" s="214"/>
      <c r="J194" s="161"/>
      <c r="K194" s="163">
        <v>200</v>
      </c>
      <c r="L194" s="161"/>
      <c r="M194" s="161"/>
      <c r="N194" s="161"/>
      <c r="O194" s="161"/>
      <c r="P194" s="161"/>
      <c r="Q194" s="161"/>
      <c r="R194" s="164"/>
      <c r="T194" s="165"/>
      <c r="U194" s="161"/>
      <c r="V194" s="161"/>
      <c r="W194" s="161"/>
      <c r="X194" s="161"/>
      <c r="Y194" s="161"/>
      <c r="Z194" s="161"/>
      <c r="AA194" s="166"/>
      <c r="AT194" s="167" t="s">
        <v>194</v>
      </c>
      <c r="AU194" s="167" t="s">
        <v>80</v>
      </c>
      <c r="AV194" s="10" t="s">
        <v>114</v>
      </c>
      <c r="AW194" s="10" t="s">
        <v>30</v>
      </c>
      <c r="AX194" s="10" t="s">
        <v>72</v>
      </c>
      <c r="AY194" s="167" t="s">
        <v>187</v>
      </c>
    </row>
    <row r="195" spans="2:65" s="9" customFormat="1" ht="16.5" customHeight="1">
      <c r="B195" s="153"/>
      <c r="C195" s="154"/>
      <c r="D195" s="154"/>
      <c r="E195" s="155" t="s">
        <v>19</v>
      </c>
      <c r="F195" s="215" t="s">
        <v>1447</v>
      </c>
      <c r="G195" s="216"/>
      <c r="H195" s="216"/>
      <c r="I195" s="216"/>
      <c r="J195" s="154"/>
      <c r="K195" s="155" t="s">
        <v>19</v>
      </c>
      <c r="L195" s="154"/>
      <c r="M195" s="154"/>
      <c r="N195" s="154"/>
      <c r="O195" s="154"/>
      <c r="P195" s="154"/>
      <c r="Q195" s="154"/>
      <c r="R195" s="156"/>
      <c r="T195" s="157"/>
      <c r="U195" s="154"/>
      <c r="V195" s="154"/>
      <c r="W195" s="154"/>
      <c r="X195" s="154"/>
      <c r="Y195" s="154"/>
      <c r="Z195" s="154"/>
      <c r="AA195" s="158"/>
      <c r="AT195" s="159" t="s">
        <v>194</v>
      </c>
      <c r="AU195" s="159" t="s">
        <v>80</v>
      </c>
      <c r="AV195" s="9" t="s">
        <v>80</v>
      </c>
      <c r="AW195" s="9" t="s">
        <v>30</v>
      </c>
      <c r="AX195" s="9" t="s">
        <v>72</v>
      </c>
      <c r="AY195" s="159" t="s">
        <v>187</v>
      </c>
    </row>
    <row r="196" spans="2:65" s="10" customFormat="1" ht="16.5" customHeight="1">
      <c r="B196" s="160"/>
      <c r="C196" s="161"/>
      <c r="D196" s="161"/>
      <c r="E196" s="162" t="s">
        <v>528</v>
      </c>
      <c r="F196" s="213" t="s">
        <v>1388</v>
      </c>
      <c r="G196" s="214"/>
      <c r="H196" s="214"/>
      <c r="I196" s="214"/>
      <c r="J196" s="161"/>
      <c r="K196" s="163">
        <v>80</v>
      </c>
      <c r="L196" s="161"/>
      <c r="M196" s="161"/>
      <c r="N196" s="161"/>
      <c r="O196" s="161"/>
      <c r="P196" s="161"/>
      <c r="Q196" s="161"/>
      <c r="R196" s="164"/>
      <c r="T196" s="165"/>
      <c r="U196" s="161"/>
      <c r="V196" s="161"/>
      <c r="W196" s="161"/>
      <c r="X196" s="161"/>
      <c r="Y196" s="161"/>
      <c r="Z196" s="161"/>
      <c r="AA196" s="166"/>
      <c r="AT196" s="167" t="s">
        <v>194</v>
      </c>
      <c r="AU196" s="167" t="s">
        <v>80</v>
      </c>
      <c r="AV196" s="10" t="s">
        <v>114</v>
      </c>
      <c r="AW196" s="10" t="s">
        <v>30</v>
      </c>
      <c r="AX196" s="10" t="s">
        <v>72</v>
      </c>
      <c r="AY196" s="167" t="s">
        <v>187</v>
      </c>
    </row>
    <row r="197" spans="2:65" s="9" customFormat="1" ht="16.5" customHeight="1">
      <c r="B197" s="153"/>
      <c r="C197" s="154"/>
      <c r="D197" s="154"/>
      <c r="E197" s="155" t="s">
        <v>19</v>
      </c>
      <c r="F197" s="215" t="s">
        <v>1448</v>
      </c>
      <c r="G197" s="216"/>
      <c r="H197" s="216"/>
      <c r="I197" s="216"/>
      <c r="J197" s="154"/>
      <c r="K197" s="155" t="s">
        <v>19</v>
      </c>
      <c r="L197" s="154"/>
      <c r="M197" s="154"/>
      <c r="N197" s="154"/>
      <c r="O197" s="154"/>
      <c r="P197" s="154"/>
      <c r="Q197" s="154"/>
      <c r="R197" s="156"/>
      <c r="T197" s="157"/>
      <c r="U197" s="154"/>
      <c r="V197" s="154"/>
      <c r="W197" s="154"/>
      <c r="X197" s="154"/>
      <c r="Y197" s="154"/>
      <c r="Z197" s="154"/>
      <c r="AA197" s="158"/>
      <c r="AT197" s="159" t="s">
        <v>194</v>
      </c>
      <c r="AU197" s="159" t="s">
        <v>80</v>
      </c>
      <c r="AV197" s="9" t="s">
        <v>80</v>
      </c>
      <c r="AW197" s="9" t="s">
        <v>30</v>
      </c>
      <c r="AX197" s="9" t="s">
        <v>72</v>
      </c>
      <c r="AY197" s="159" t="s">
        <v>187</v>
      </c>
    </row>
    <row r="198" spans="2:65" s="10" customFormat="1" ht="16.5" customHeight="1">
      <c r="B198" s="160"/>
      <c r="C198" s="161"/>
      <c r="D198" s="161"/>
      <c r="E198" s="162" t="s">
        <v>724</v>
      </c>
      <c r="F198" s="213" t="s">
        <v>1383</v>
      </c>
      <c r="G198" s="214"/>
      <c r="H198" s="214"/>
      <c r="I198" s="214"/>
      <c r="J198" s="161"/>
      <c r="K198" s="163">
        <v>90</v>
      </c>
      <c r="L198" s="161"/>
      <c r="M198" s="161"/>
      <c r="N198" s="161"/>
      <c r="O198" s="161"/>
      <c r="P198" s="161"/>
      <c r="Q198" s="161"/>
      <c r="R198" s="164"/>
      <c r="T198" s="165"/>
      <c r="U198" s="161"/>
      <c r="V198" s="161"/>
      <c r="W198" s="161"/>
      <c r="X198" s="161"/>
      <c r="Y198" s="161"/>
      <c r="Z198" s="161"/>
      <c r="AA198" s="166"/>
      <c r="AT198" s="167" t="s">
        <v>194</v>
      </c>
      <c r="AU198" s="167" t="s">
        <v>80</v>
      </c>
      <c r="AV198" s="10" t="s">
        <v>114</v>
      </c>
      <c r="AW198" s="10" t="s">
        <v>30</v>
      </c>
      <c r="AX198" s="10" t="s">
        <v>72</v>
      </c>
      <c r="AY198" s="167" t="s">
        <v>187</v>
      </c>
    </row>
    <row r="199" spans="2:65" s="9" customFormat="1" ht="16.5" customHeight="1">
      <c r="B199" s="153"/>
      <c r="C199" s="154"/>
      <c r="D199" s="154"/>
      <c r="E199" s="155" t="s">
        <v>19</v>
      </c>
      <c r="F199" s="215" t="s">
        <v>1449</v>
      </c>
      <c r="G199" s="216"/>
      <c r="H199" s="216"/>
      <c r="I199" s="216"/>
      <c r="J199" s="154"/>
      <c r="K199" s="155" t="s">
        <v>19</v>
      </c>
      <c r="L199" s="154"/>
      <c r="M199" s="154"/>
      <c r="N199" s="154"/>
      <c r="O199" s="154"/>
      <c r="P199" s="154"/>
      <c r="Q199" s="154"/>
      <c r="R199" s="156"/>
      <c r="T199" s="157"/>
      <c r="U199" s="154"/>
      <c r="V199" s="154"/>
      <c r="W199" s="154"/>
      <c r="X199" s="154"/>
      <c r="Y199" s="154"/>
      <c r="Z199" s="154"/>
      <c r="AA199" s="158"/>
      <c r="AT199" s="159" t="s">
        <v>194</v>
      </c>
      <c r="AU199" s="159" t="s">
        <v>80</v>
      </c>
      <c r="AV199" s="9" t="s">
        <v>80</v>
      </c>
      <c r="AW199" s="9" t="s">
        <v>30</v>
      </c>
      <c r="AX199" s="9" t="s">
        <v>72</v>
      </c>
      <c r="AY199" s="159" t="s">
        <v>187</v>
      </c>
    </row>
    <row r="200" spans="2:65" s="10" customFormat="1" ht="16.5" customHeight="1">
      <c r="B200" s="160"/>
      <c r="C200" s="161"/>
      <c r="D200" s="161"/>
      <c r="E200" s="162" t="s">
        <v>1068</v>
      </c>
      <c r="F200" s="213" t="s">
        <v>1389</v>
      </c>
      <c r="G200" s="214"/>
      <c r="H200" s="214"/>
      <c r="I200" s="214"/>
      <c r="J200" s="161"/>
      <c r="K200" s="163">
        <v>50</v>
      </c>
      <c r="L200" s="161"/>
      <c r="M200" s="161"/>
      <c r="N200" s="161"/>
      <c r="O200" s="161"/>
      <c r="P200" s="161"/>
      <c r="Q200" s="161"/>
      <c r="R200" s="164"/>
      <c r="T200" s="165"/>
      <c r="U200" s="161"/>
      <c r="V200" s="161"/>
      <c r="W200" s="161"/>
      <c r="X200" s="161"/>
      <c r="Y200" s="161"/>
      <c r="Z200" s="161"/>
      <c r="AA200" s="166"/>
      <c r="AT200" s="167" t="s">
        <v>194</v>
      </c>
      <c r="AU200" s="167" t="s">
        <v>80</v>
      </c>
      <c r="AV200" s="10" t="s">
        <v>114</v>
      </c>
      <c r="AW200" s="10" t="s">
        <v>30</v>
      </c>
      <c r="AX200" s="10" t="s">
        <v>72</v>
      </c>
      <c r="AY200" s="167" t="s">
        <v>187</v>
      </c>
    </row>
    <row r="201" spans="2:65" s="9" customFormat="1" ht="16.5" customHeight="1">
      <c r="B201" s="153"/>
      <c r="C201" s="154"/>
      <c r="D201" s="154"/>
      <c r="E201" s="155" t="s">
        <v>19</v>
      </c>
      <c r="F201" s="215" t="s">
        <v>1450</v>
      </c>
      <c r="G201" s="216"/>
      <c r="H201" s="216"/>
      <c r="I201" s="216"/>
      <c r="J201" s="154"/>
      <c r="K201" s="155" t="s">
        <v>19</v>
      </c>
      <c r="L201" s="154"/>
      <c r="M201" s="154"/>
      <c r="N201" s="154"/>
      <c r="O201" s="154"/>
      <c r="P201" s="154"/>
      <c r="Q201" s="154"/>
      <c r="R201" s="156"/>
      <c r="T201" s="157"/>
      <c r="U201" s="154"/>
      <c r="V201" s="154"/>
      <c r="W201" s="154"/>
      <c r="X201" s="154"/>
      <c r="Y201" s="154"/>
      <c r="Z201" s="154"/>
      <c r="AA201" s="158"/>
      <c r="AT201" s="159" t="s">
        <v>194</v>
      </c>
      <c r="AU201" s="159" t="s">
        <v>80</v>
      </c>
      <c r="AV201" s="9" t="s">
        <v>80</v>
      </c>
      <c r="AW201" s="9" t="s">
        <v>30</v>
      </c>
      <c r="AX201" s="9" t="s">
        <v>72</v>
      </c>
      <c r="AY201" s="159" t="s">
        <v>187</v>
      </c>
    </row>
    <row r="202" spans="2:65" s="10" customFormat="1" ht="16.5" customHeight="1">
      <c r="B202" s="160"/>
      <c r="C202" s="161"/>
      <c r="D202" s="161"/>
      <c r="E202" s="162" t="s">
        <v>1390</v>
      </c>
      <c r="F202" s="213" t="s">
        <v>1389</v>
      </c>
      <c r="G202" s="214"/>
      <c r="H202" s="214"/>
      <c r="I202" s="214"/>
      <c r="J202" s="161"/>
      <c r="K202" s="163">
        <v>50</v>
      </c>
      <c r="L202" s="161"/>
      <c r="M202" s="161"/>
      <c r="N202" s="161"/>
      <c r="O202" s="161"/>
      <c r="P202" s="161"/>
      <c r="Q202" s="161"/>
      <c r="R202" s="164"/>
      <c r="T202" s="165"/>
      <c r="U202" s="161"/>
      <c r="V202" s="161"/>
      <c r="W202" s="161"/>
      <c r="X202" s="161"/>
      <c r="Y202" s="161"/>
      <c r="Z202" s="161"/>
      <c r="AA202" s="166"/>
      <c r="AT202" s="167" t="s">
        <v>194</v>
      </c>
      <c r="AU202" s="167" t="s">
        <v>80</v>
      </c>
      <c r="AV202" s="10" t="s">
        <v>114</v>
      </c>
      <c r="AW202" s="10" t="s">
        <v>30</v>
      </c>
      <c r="AX202" s="10" t="s">
        <v>72</v>
      </c>
      <c r="AY202" s="167" t="s">
        <v>187</v>
      </c>
    </row>
    <row r="203" spans="2:65" s="10" customFormat="1" ht="16.5" customHeight="1">
      <c r="B203" s="160"/>
      <c r="C203" s="161"/>
      <c r="D203" s="161"/>
      <c r="E203" s="162" t="s">
        <v>1451</v>
      </c>
      <c r="F203" s="213" t="s">
        <v>1452</v>
      </c>
      <c r="G203" s="214"/>
      <c r="H203" s="214"/>
      <c r="I203" s="214"/>
      <c r="J203" s="161"/>
      <c r="K203" s="163">
        <v>570</v>
      </c>
      <c r="L203" s="161"/>
      <c r="M203" s="161"/>
      <c r="N203" s="161"/>
      <c r="O203" s="161"/>
      <c r="P203" s="161"/>
      <c r="Q203" s="161"/>
      <c r="R203" s="164"/>
      <c r="T203" s="165"/>
      <c r="U203" s="161"/>
      <c r="V203" s="161"/>
      <c r="W203" s="161"/>
      <c r="X203" s="161"/>
      <c r="Y203" s="161"/>
      <c r="Z203" s="161"/>
      <c r="AA203" s="166"/>
      <c r="AT203" s="167" t="s">
        <v>194</v>
      </c>
      <c r="AU203" s="167" t="s">
        <v>80</v>
      </c>
      <c r="AV203" s="10" t="s">
        <v>114</v>
      </c>
      <c r="AW203" s="10" t="s">
        <v>30</v>
      </c>
      <c r="AX203" s="10" t="s">
        <v>80</v>
      </c>
      <c r="AY203" s="167" t="s">
        <v>187</v>
      </c>
    </row>
    <row r="204" spans="2:65" s="1" customFormat="1" ht="38.25" customHeight="1">
      <c r="B204" s="32"/>
      <c r="C204" s="145" t="s">
        <v>374</v>
      </c>
      <c r="D204" s="145" t="s">
        <v>188</v>
      </c>
      <c r="E204" s="146" t="s">
        <v>1453</v>
      </c>
      <c r="F204" s="217" t="s">
        <v>1454</v>
      </c>
      <c r="G204" s="217"/>
      <c r="H204" s="217"/>
      <c r="I204" s="217"/>
      <c r="J204" s="147" t="s">
        <v>191</v>
      </c>
      <c r="K204" s="148">
        <v>3</v>
      </c>
      <c r="L204" s="218">
        <v>0</v>
      </c>
      <c r="M204" s="218"/>
      <c r="N204" s="218">
        <f>ROUND(L204*K204,2)</f>
        <v>0</v>
      </c>
      <c r="O204" s="218"/>
      <c r="P204" s="218"/>
      <c r="Q204" s="218"/>
      <c r="R204" s="34"/>
      <c r="T204" s="149" t="s">
        <v>19</v>
      </c>
      <c r="U204" s="41" t="s">
        <v>37</v>
      </c>
      <c r="V204" s="150">
        <v>0</v>
      </c>
      <c r="W204" s="150">
        <f>V204*K204</f>
        <v>0</v>
      </c>
      <c r="X204" s="150">
        <v>0</v>
      </c>
      <c r="Y204" s="150">
        <f>X204*K204</f>
        <v>0</v>
      </c>
      <c r="Z204" s="150">
        <v>0</v>
      </c>
      <c r="AA204" s="151">
        <f>Z204*K204</f>
        <v>0</v>
      </c>
      <c r="AR204" s="19" t="s">
        <v>186</v>
      </c>
      <c r="AT204" s="19" t="s">
        <v>188</v>
      </c>
      <c r="AU204" s="19" t="s">
        <v>80</v>
      </c>
      <c r="AY204" s="19" t="s">
        <v>187</v>
      </c>
      <c r="BE204" s="152">
        <f>IF(U204="základní",N204,0)</f>
        <v>0</v>
      </c>
      <c r="BF204" s="152">
        <f>IF(U204="snížená",N204,0)</f>
        <v>0</v>
      </c>
      <c r="BG204" s="152">
        <f>IF(U204="zákl. přenesená",N204,0)</f>
        <v>0</v>
      </c>
      <c r="BH204" s="152">
        <f>IF(U204="sníž. přenesená",N204,0)</f>
        <v>0</v>
      </c>
      <c r="BI204" s="152">
        <f>IF(U204="nulová",N204,0)</f>
        <v>0</v>
      </c>
      <c r="BJ204" s="19" t="s">
        <v>80</v>
      </c>
      <c r="BK204" s="152">
        <f>ROUND(L204*K204,2)</f>
        <v>0</v>
      </c>
      <c r="BL204" s="19" t="s">
        <v>186</v>
      </c>
      <c r="BM204" s="19" t="s">
        <v>1455</v>
      </c>
    </row>
    <row r="205" spans="2:65" s="9" customFormat="1" ht="16.5" customHeight="1">
      <c r="B205" s="153"/>
      <c r="C205" s="154"/>
      <c r="D205" s="154"/>
      <c r="E205" s="155" t="s">
        <v>19</v>
      </c>
      <c r="F205" s="219" t="s">
        <v>1456</v>
      </c>
      <c r="G205" s="220"/>
      <c r="H205" s="220"/>
      <c r="I205" s="220"/>
      <c r="J205" s="154"/>
      <c r="K205" s="155" t="s">
        <v>19</v>
      </c>
      <c r="L205" s="154"/>
      <c r="M205" s="154"/>
      <c r="N205" s="154"/>
      <c r="O205" s="154"/>
      <c r="P205" s="154"/>
      <c r="Q205" s="154"/>
      <c r="R205" s="156"/>
      <c r="T205" s="157"/>
      <c r="U205" s="154"/>
      <c r="V205" s="154"/>
      <c r="W205" s="154"/>
      <c r="X205" s="154"/>
      <c r="Y205" s="154"/>
      <c r="Z205" s="154"/>
      <c r="AA205" s="158"/>
      <c r="AT205" s="159" t="s">
        <v>194</v>
      </c>
      <c r="AU205" s="159" t="s">
        <v>80</v>
      </c>
      <c r="AV205" s="9" t="s">
        <v>80</v>
      </c>
      <c r="AW205" s="9" t="s">
        <v>30</v>
      </c>
      <c r="AX205" s="9" t="s">
        <v>72</v>
      </c>
      <c r="AY205" s="159" t="s">
        <v>187</v>
      </c>
    </row>
    <row r="206" spans="2:65" s="9" customFormat="1" ht="16.5" customHeight="1">
      <c r="B206" s="153"/>
      <c r="C206" s="154"/>
      <c r="D206" s="154"/>
      <c r="E206" s="155" t="s">
        <v>19</v>
      </c>
      <c r="F206" s="215" t="s">
        <v>204</v>
      </c>
      <c r="G206" s="216"/>
      <c r="H206" s="216"/>
      <c r="I206" s="216"/>
      <c r="J206" s="154"/>
      <c r="K206" s="155" t="s">
        <v>19</v>
      </c>
      <c r="L206" s="154"/>
      <c r="M206" s="154"/>
      <c r="N206" s="154"/>
      <c r="O206" s="154"/>
      <c r="P206" s="154"/>
      <c r="Q206" s="154"/>
      <c r="R206" s="156"/>
      <c r="T206" s="157"/>
      <c r="U206" s="154"/>
      <c r="V206" s="154"/>
      <c r="W206" s="154"/>
      <c r="X206" s="154"/>
      <c r="Y206" s="154"/>
      <c r="Z206" s="154"/>
      <c r="AA206" s="158"/>
      <c r="AT206" s="159" t="s">
        <v>194</v>
      </c>
      <c r="AU206" s="159" t="s">
        <v>80</v>
      </c>
      <c r="AV206" s="9" t="s">
        <v>80</v>
      </c>
      <c r="AW206" s="9" t="s">
        <v>30</v>
      </c>
      <c r="AX206" s="9" t="s">
        <v>72</v>
      </c>
      <c r="AY206" s="159" t="s">
        <v>187</v>
      </c>
    </row>
    <row r="207" spans="2:65" s="9" customFormat="1" ht="16.5" customHeight="1">
      <c r="B207" s="153"/>
      <c r="C207" s="154"/>
      <c r="D207" s="154"/>
      <c r="E207" s="155" t="s">
        <v>19</v>
      </c>
      <c r="F207" s="215" t="s">
        <v>1457</v>
      </c>
      <c r="G207" s="216"/>
      <c r="H207" s="216"/>
      <c r="I207" s="216"/>
      <c r="J207" s="154"/>
      <c r="K207" s="155" t="s">
        <v>19</v>
      </c>
      <c r="L207" s="154"/>
      <c r="M207" s="154"/>
      <c r="N207" s="154"/>
      <c r="O207" s="154"/>
      <c r="P207" s="154"/>
      <c r="Q207" s="154"/>
      <c r="R207" s="156"/>
      <c r="T207" s="157"/>
      <c r="U207" s="154"/>
      <c r="V207" s="154"/>
      <c r="W207" s="154"/>
      <c r="X207" s="154"/>
      <c r="Y207" s="154"/>
      <c r="Z207" s="154"/>
      <c r="AA207" s="158"/>
      <c r="AT207" s="159" t="s">
        <v>194</v>
      </c>
      <c r="AU207" s="159" t="s">
        <v>80</v>
      </c>
      <c r="AV207" s="9" t="s">
        <v>80</v>
      </c>
      <c r="AW207" s="9" t="s">
        <v>30</v>
      </c>
      <c r="AX207" s="9" t="s">
        <v>72</v>
      </c>
      <c r="AY207" s="159" t="s">
        <v>187</v>
      </c>
    </row>
    <row r="208" spans="2:65" s="10" customFormat="1" ht="16.5" customHeight="1">
      <c r="B208" s="160"/>
      <c r="C208" s="161"/>
      <c r="D208" s="161"/>
      <c r="E208" s="162" t="s">
        <v>398</v>
      </c>
      <c r="F208" s="213" t="s">
        <v>130</v>
      </c>
      <c r="G208" s="214"/>
      <c r="H208" s="214"/>
      <c r="I208" s="214"/>
      <c r="J208" s="161"/>
      <c r="K208" s="163">
        <v>3</v>
      </c>
      <c r="L208" s="161"/>
      <c r="M208" s="161"/>
      <c r="N208" s="161"/>
      <c r="O208" s="161"/>
      <c r="P208" s="161"/>
      <c r="Q208" s="161"/>
      <c r="R208" s="164"/>
      <c r="T208" s="165"/>
      <c r="U208" s="161"/>
      <c r="V208" s="161"/>
      <c r="W208" s="161"/>
      <c r="X208" s="161"/>
      <c r="Y208" s="161"/>
      <c r="Z208" s="161"/>
      <c r="AA208" s="166"/>
      <c r="AT208" s="167" t="s">
        <v>194</v>
      </c>
      <c r="AU208" s="167" t="s">
        <v>80</v>
      </c>
      <c r="AV208" s="10" t="s">
        <v>114</v>
      </c>
      <c r="AW208" s="10" t="s">
        <v>30</v>
      </c>
      <c r="AX208" s="10" t="s">
        <v>72</v>
      </c>
      <c r="AY208" s="167" t="s">
        <v>187</v>
      </c>
    </row>
    <row r="209" spans="2:65" s="10" customFormat="1" ht="16.5" customHeight="1">
      <c r="B209" s="160"/>
      <c r="C209" s="161"/>
      <c r="D209" s="161"/>
      <c r="E209" s="162" t="s">
        <v>400</v>
      </c>
      <c r="F209" s="213" t="s">
        <v>401</v>
      </c>
      <c r="G209" s="214"/>
      <c r="H209" s="214"/>
      <c r="I209" s="214"/>
      <c r="J209" s="161"/>
      <c r="K209" s="163">
        <v>3</v>
      </c>
      <c r="L209" s="161"/>
      <c r="M209" s="161"/>
      <c r="N209" s="161"/>
      <c r="O209" s="161"/>
      <c r="P209" s="161"/>
      <c r="Q209" s="161"/>
      <c r="R209" s="164"/>
      <c r="T209" s="165"/>
      <c r="U209" s="161"/>
      <c r="V209" s="161"/>
      <c r="W209" s="161"/>
      <c r="X209" s="161"/>
      <c r="Y209" s="161"/>
      <c r="Z209" s="161"/>
      <c r="AA209" s="166"/>
      <c r="AT209" s="167" t="s">
        <v>194</v>
      </c>
      <c r="AU209" s="167" t="s">
        <v>80</v>
      </c>
      <c r="AV209" s="10" t="s">
        <v>114</v>
      </c>
      <c r="AW209" s="10" t="s">
        <v>30</v>
      </c>
      <c r="AX209" s="10" t="s">
        <v>80</v>
      </c>
      <c r="AY209" s="167" t="s">
        <v>187</v>
      </c>
    </row>
    <row r="210" spans="2:65" s="1" customFormat="1" ht="25.5" customHeight="1">
      <c r="B210" s="32"/>
      <c r="C210" s="145" t="s">
        <v>11</v>
      </c>
      <c r="D210" s="145" t="s">
        <v>188</v>
      </c>
      <c r="E210" s="146" t="s">
        <v>1458</v>
      </c>
      <c r="F210" s="217" t="s">
        <v>1459</v>
      </c>
      <c r="G210" s="217"/>
      <c r="H210" s="217"/>
      <c r="I210" s="217"/>
      <c r="J210" s="147" t="s">
        <v>191</v>
      </c>
      <c r="K210" s="148">
        <v>10</v>
      </c>
      <c r="L210" s="218">
        <v>0</v>
      </c>
      <c r="M210" s="218"/>
      <c r="N210" s="218">
        <f>ROUND(L210*K210,2)</f>
        <v>0</v>
      </c>
      <c r="O210" s="218"/>
      <c r="P210" s="218"/>
      <c r="Q210" s="218"/>
      <c r="R210" s="34"/>
      <c r="T210" s="149" t="s">
        <v>19</v>
      </c>
      <c r="U210" s="41" t="s">
        <v>37</v>
      </c>
      <c r="V210" s="150">
        <v>0</v>
      </c>
      <c r="W210" s="150">
        <f>V210*K210</f>
        <v>0</v>
      </c>
      <c r="X210" s="150">
        <v>0</v>
      </c>
      <c r="Y210" s="150">
        <f>X210*K210</f>
        <v>0</v>
      </c>
      <c r="Z210" s="150">
        <v>0</v>
      </c>
      <c r="AA210" s="151">
        <f>Z210*K210</f>
        <v>0</v>
      </c>
      <c r="AR210" s="19" t="s">
        <v>186</v>
      </c>
      <c r="AT210" s="19" t="s">
        <v>188</v>
      </c>
      <c r="AU210" s="19" t="s">
        <v>80</v>
      </c>
      <c r="AY210" s="19" t="s">
        <v>187</v>
      </c>
      <c r="BE210" s="152">
        <f>IF(U210="základní",N210,0)</f>
        <v>0</v>
      </c>
      <c r="BF210" s="152">
        <f>IF(U210="snížená",N210,0)</f>
        <v>0</v>
      </c>
      <c r="BG210" s="152">
        <f>IF(U210="zákl. přenesená",N210,0)</f>
        <v>0</v>
      </c>
      <c r="BH210" s="152">
        <f>IF(U210="sníž. přenesená",N210,0)</f>
        <v>0</v>
      </c>
      <c r="BI210" s="152">
        <f>IF(U210="nulová",N210,0)</f>
        <v>0</v>
      </c>
      <c r="BJ210" s="19" t="s">
        <v>80</v>
      </c>
      <c r="BK210" s="152">
        <f>ROUND(L210*K210,2)</f>
        <v>0</v>
      </c>
      <c r="BL210" s="19" t="s">
        <v>186</v>
      </c>
      <c r="BM210" s="19" t="s">
        <v>1460</v>
      </c>
    </row>
    <row r="211" spans="2:65" s="9" customFormat="1" ht="16.5" customHeight="1">
      <c r="B211" s="153"/>
      <c r="C211" s="154"/>
      <c r="D211" s="154"/>
      <c r="E211" s="155" t="s">
        <v>19</v>
      </c>
      <c r="F211" s="219" t="s">
        <v>1456</v>
      </c>
      <c r="G211" s="220"/>
      <c r="H211" s="220"/>
      <c r="I211" s="220"/>
      <c r="J211" s="154"/>
      <c r="K211" s="155" t="s">
        <v>19</v>
      </c>
      <c r="L211" s="154"/>
      <c r="M211" s="154"/>
      <c r="N211" s="154"/>
      <c r="O211" s="154"/>
      <c r="P211" s="154"/>
      <c r="Q211" s="154"/>
      <c r="R211" s="156"/>
      <c r="T211" s="157"/>
      <c r="U211" s="154"/>
      <c r="V211" s="154"/>
      <c r="W211" s="154"/>
      <c r="X211" s="154"/>
      <c r="Y211" s="154"/>
      <c r="Z211" s="154"/>
      <c r="AA211" s="158"/>
      <c r="AT211" s="159" t="s">
        <v>194</v>
      </c>
      <c r="AU211" s="159" t="s">
        <v>80</v>
      </c>
      <c r="AV211" s="9" t="s">
        <v>80</v>
      </c>
      <c r="AW211" s="9" t="s">
        <v>30</v>
      </c>
      <c r="AX211" s="9" t="s">
        <v>72</v>
      </c>
      <c r="AY211" s="159" t="s">
        <v>187</v>
      </c>
    </row>
    <row r="212" spans="2:65" s="9" customFormat="1" ht="16.5" customHeight="1">
      <c r="B212" s="153"/>
      <c r="C212" s="154"/>
      <c r="D212" s="154"/>
      <c r="E212" s="155" t="s">
        <v>19</v>
      </c>
      <c r="F212" s="215" t="s">
        <v>204</v>
      </c>
      <c r="G212" s="216"/>
      <c r="H212" s="216"/>
      <c r="I212" s="216"/>
      <c r="J212" s="154"/>
      <c r="K212" s="155" t="s">
        <v>19</v>
      </c>
      <c r="L212" s="154"/>
      <c r="M212" s="154"/>
      <c r="N212" s="154"/>
      <c r="O212" s="154"/>
      <c r="P212" s="154"/>
      <c r="Q212" s="154"/>
      <c r="R212" s="156"/>
      <c r="T212" s="157"/>
      <c r="U212" s="154"/>
      <c r="V212" s="154"/>
      <c r="W212" s="154"/>
      <c r="X212" s="154"/>
      <c r="Y212" s="154"/>
      <c r="Z212" s="154"/>
      <c r="AA212" s="158"/>
      <c r="AT212" s="159" t="s">
        <v>194</v>
      </c>
      <c r="AU212" s="159" t="s">
        <v>80</v>
      </c>
      <c r="AV212" s="9" t="s">
        <v>80</v>
      </c>
      <c r="AW212" s="9" t="s">
        <v>30</v>
      </c>
      <c r="AX212" s="9" t="s">
        <v>72</v>
      </c>
      <c r="AY212" s="159" t="s">
        <v>187</v>
      </c>
    </row>
    <row r="213" spans="2:65" s="9" customFormat="1" ht="16.5" customHeight="1">
      <c r="B213" s="153"/>
      <c r="C213" s="154"/>
      <c r="D213" s="154"/>
      <c r="E213" s="155" t="s">
        <v>19</v>
      </c>
      <c r="F213" s="215" t="s">
        <v>1461</v>
      </c>
      <c r="G213" s="216"/>
      <c r="H213" s="216"/>
      <c r="I213" s="216"/>
      <c r="J213" s="154"/>
      <c r="K213" s="155" t="s">
        <v>19</v>
      </c>
      <c r="L213" s="154"/>
      <c r="M213" s="154"/>
      <c r="N213" s="154"/>
      <c r="O213" s="154"/>
      <c r="P213" s="154"/>
      <c r="Q213" s="154"/>
      <c r="R213" s="156"/>
      <c r="T213" s="157"/>
      <c r="U213" s="154"/>
      <c r="V213" s="154"/>
      <c r="W213" s="154"/>
      <c r="X213" s="154"/>
      <c r="Y213" s="154"/>
      <c r="Z213" s="154"/>
      <c r="AA213" s="158"/>
      <c r="AT213" s="159" t="s">
        <v>194</v>
      </c>
      <c r="AU213" s="159" t="s">
        <v>80</v>
      </c>
      <c r="AV213" s="9" t="s">
        <v>80</v>
      </c>
      <c r="AW213" s="9" t="s">
        <v>30</v>
      </c>
      <c r="AX213" s="9" t="s">
        <v>72</v>
      </c>
      <c r="AY213" s="159" t="s">
        <v>187</v>
      </c>
    </row>
    <row r="214" spans="2:65" s="10" customFormat="1" ht="16.5" customHeight="1">
      <c r="B214" s="160"/>
      <c r="C214" s="161"/>
      <c r="D214" s="161"/>
      <c r="E214" s="162" t="s">
        <v>228</v>
      </c>
      <c r="F214" s="213" t="s">
        <v>287</v>
      </c>
      <c r="G214" s="214"/>
      <c r="H214" s="214"/>
      <c r="I214" s="214"/>
      <c r="J214" s="161"/>
      <c r="K214" s="163">
        <v>10</v>
      </c>
      <c r="L214" s="161"/>
      <c r="M214" s="161"/>
      <c r="N214" s="161"/>
      <c r="O214" s="161"/>
      <c r="P214" s="161"/>
      <c r="Q214" s="161"/>
      <c r="R214" s="164"/>
      <c r="T214" s="165"/>
      <c r="U214" s="161"/>
      <c r="V214" s="161"/>
      <c r="W214" s="161"/>
      <c r="X214" s="161"/>
      <c r="Y214" s="161"/>
      <c r="Z214" s="161"/>
      <c r="AA214" s="166"/>
      <c r="AT214" s="167" t="s">
        <v>194</v>
      </c>
      <c r="AU214" s="167" t="s">
        <v>80</v>
      </c>
      <c r="AV214" s="10" t="s">
        <v>114</v>
      </c>
      <c r="AW214" s="10" t="s">
        <v>30</v>
      </c>
      <c r="AX214" s="10" t="s">
        <v>72</v>
      </c>
      <c r="AY214" s="167" t="s">
        <v>187</v>
      </c>
    </row>
    <row r="215" spans="2:65" s="10" customFormat="1" ht="16.5" customHeight="1">
      <c r="B215" s="160"/>
      <c r="C215" s="161"/>
      <c r="D215" s="161"/>
      <c r="E215" s="162" t="s">
        <v>230</v>
      </c>
      <c r="F215" s="213" t="s">
        <v>231</v>
      </c>
      <c r="G215" s="214"/>
      <c r="H215" s="214"/>
      <c r="I215" s="214"/>
      <c r="J215" s="161"/>
      <c r="K215" s="163">
        <v>10</v>
      </c>
      <c r="L215" s="161"/>
      <c r="M215" s="161"/>
      <c r="N215" s="161"/>
      <c r="O215" s="161"/>
      <c r="P215" s="161"/>
      <c r="Q215" s="161"/>
      <c r="R215" s="164"/>
      <c r="T215" s="165"/>
      <c r="U215" s="161"/>
      <c r="V215" s="161"/>
      <c r="W215" s="161"/>
      <c r="X215" s="161"/>
      <c r="Y215" s="161"/>
      <c r="Z215" s="161"/>
      <c r="AA215" s="166"/>
      <c r="AT215" s="167" t="s">
        <v>194</v>
      </c>
      <c r="AU215" s="167" t="s">
        <v>80</v>
      </c>
      <c r="AV215" s="10" t="s">
        <v>114</v>
      </c>
      <c r="AW215" s="10" t="s">
        <v>30</v>
      </c>
      <c r="AX215" s="10" t="s">
        <v>80</v>
      </c>
      <c r="AY215" s="167" t="s">
        <v>187</v>
      </c>
    </row>
    <row r="216" spans="2:65" s="1" customFormat="1" ht="16.5" customHeight="1">
      <c r="B216" s="32"/>
      <c r="C216" s="145" t="s">
        <v>392</v>
      </c>
      <c r="D216" s="145" t="s">
        <v>188</v>
      </c>
      <c r="E216" s="146" t="s">
        <v>1462</v>
      </c>
      <c r="F216" s="217" t="s">
        <v>1463</v>
      </c>
      <c r="G216" s="217"/>
      <c r="H216" s="217"/>
      <c r="I216" s="217"/>
      <c r="J216" s="147" t="s">
        <v>201</v>
      </c>
      <c r="K216" s="148">
        <v>15.7</v>
      </c>
      <c r="L216" s="218">
        <v>0</v>
      </c>
      <c r="M216" s="218"/>
      <c r="N216" s="218">
        <f>ROUND(L216*K216,2)</f>
        <v>0</v>
      </c>
      <c r="O216" s="218"/>
      <c r="P216" s="218"/>
      <c r="Q216" s="218"/>
      <c r="R216" s="34"/>
      <c r="T216" s="149" t="s">
        <v>19</v>
      </c>
      <c r="U216" s="41" t="s">
        <v>37</v>
      </c>
      <c r="V216" s="150">
        <v>0</v>
      </c>
      <c r="W216" s="150">
        <f>V216*K216</f>
        <v>0</v>
      </c>
      <c r="X216" s="150">
        <v>0</v>
      </c>
      <c r="Y216" s="150">
        <f>X216*K216</f>
        <v>0</v>
      </c>
      <c r="Z216" s="150">
        <v>0</v>
      </c>
      <c r="AA216" s="151">
        <f>Z216*K216</f>
        <v>0</v>
      </c>
      <c r="AR216" s="19" t="s">
        <v>186</v>
      </c>
      <c r="AT216" s="19" t="s">
        <v>188</v>
      </c>
      <c r="AU216" s="19" t="s">
        <v>80</v>
      </c>
      <c r="AY216" s="19" t="s">
        <v>187</v>
      </c>
      <c r="BE216" s="152">
        <f>IF(U216="základní",N216,0)</f>
        <v>0</v>
      </c>
      <c r="BF216" s="152">
        <f>IF(U216="snížená",N216,0)</f>
        <v>0</v>
      </c>
      <c r="BG216" s="152">
        <f>IF(U216="zákl. přenesená",N216,0)</f>
        <v>0</v>
      </c>
      <c r="BH216" s="152">
        <f>IF(U216="sníž. přenesená",N216,0)</f>
        <v>0</v>
      </c>
      <c r="BI216" s="152">
        <f>IF(U216="nulová",N216,0)</f>
        <v>0</v>
      </c>
      <c r="BJ216" s="19" t="s">
        <v>80</v>
      </c>
      <c r="BK216" s="152">
        <f>ROUND(L216*K216,2)</f>
        <v>0</v>
      </c>
      <c r="BL216" s="19" t="s">
        <v>186</v>
      </c>
      <c r="BM216" s="19" t="s">
        <v>1464</v>
      </c>
    </row>
    <row r="217" spans="2:65" s="9" customFormat="1" ht="16.5" customHeight="1">
      <c r="B217" s="153"/>
      <c r="C217" s="154"/>
      <c r="D217" s="154"/>
      <c r="E217" s="155" t="s">
        <v>19</v>
      </c>
      <c r="F217" s="219" t="s">
        <v>1465</v>
      </c>
      <c r="G217" s="220"/>
      <c r="H217" s="220"/>
      <c r="I217" s="220"/>
      <c r="J217" s="154"/>
      <c r="K217" s="155" t="s">
        <v>19</v>
      </c>
      <c r="L217" s="154"/>
      <c r="M217" s="154"/>
      <c r="N217" s="154"/>
      <c r="O217" s="154"/>
      <c r="P217" s="154"/>
      <c r="Q217" s="154"/>
      <c r="R217" s="156"/>
      <c r="T217" s="157"/>
      <c r="U217" s="154"/>
      <c r="V217" s="154"/>
      <c r="W217" s="154"/>
      <c r="X217" s="154"/>
      <c r="Y217" s="154"/>
      <c r="Z217" s="154"/>
      <c r="AA217" s="158"/>
      <c r="AT217" s="159" t="s">
        <v>194</v>
      </c>
      <c r="AU217" s="159" t="s">
        <v>80</v>
      </c>
      <c r="AV217" s="9" t="s">
        <v>80</v>
      </c>
      <c r="AW217" s="9" t="s">
        <v>30</v>
      </c>
      <c r="AX217" s="9" t="s">
        <v>72</v>
      </c>
      <c r="AY217" s="159" t="s">
        <v>187</v>
      </c>
    </row>
    <row r="218" spans="2:65" s="9" customFormat="1" ht="16.5" customHeight="1">
      <c r="B218" s="153"/>
      <c r="C218" s="154"/>
      <c r="D218" s="154"/>
      <c r="E218" s="155" t="s">
        <v>19</v>
      </c>
      <c r="F218" s="215" t="s">
        <v>204</v>
      </c>
      <c r="G218" s="216"/>
      <c r="H218" s="216"/>
      <c r="I218" s="216"/>
      <c r="J218" s="154"/>
      <c r="K218" s="155" t="s">
        <v>19</v>
      </c>
      <c r="L218" s="154"/>
      <c r="M218" s="154"/>
      <c r="N218" s="154"/>
      <c r="O218" s="154"/>
      <c r="P218" s="154"/>
      <c r="Q218" s="154"/>
      <c r="R218" s="156"/>
      <c r="T218" s="157"/>
      <c r="U218" s="154"/>
      <c r="V218" s="154"/>
      <c r="W218" s="154"/>
      <c r="X218" s="154"/>
      <c r="Y218" s="154"/>
      <c r="Z218" s="154"/>
      <c r="AA218" s="158"/>
      <c r="AT218" s="159" t="s">
        <v>194</v>
      </c>
      <c r="AU218" s="159" t="s">
        <v>80</v>
      </c>
      <c r="AV218" s="9" t="s">
        <v>80</v>
      </c>
      <c r="AW218" s="9" t="s">
        <v>30</v>
      </c>
      <c r="AX218" s="9" t="s">
        <v>72</v>
      </c>
      <c r="AY218" s="159" t="s">
        <v>187</v>
      </c>
    </row>
    <row r="219" spans="2:65" s="10" customFormat="1" ht="16.5" customHeight="1">
      <c r="B219" s="160"/>
      <c r="C219" s="161"/>
      <c r="D219" s="161"/>
      <c r="E219" s="162" t="s">
        <v>207</v>
      </c>
      <c r="F219" s="213" t="s">
        <v>1466</v>
      </c>
      <c r="G219" s="214"/>
      <c r="H219" s="214"/>
      <c r="I219" s="214"/>
      <c r="J219" s="161"/>
      <c r="K219" s="163">
        <v>15.7</v>
      </c>
      <c r="L219" s="161"/>
      <c r="M219" s="161"/>
      <c r="N219" s="161"/>
      <c r="O219" s="161"/>
      <c r="P219" s="161"/>
      <c r="Q219" s="161"/>
      <c r="R219" s="164"/>
      <c r="T219" s="165"/>
      <c r="U219" s="161"/>
      <c r="V219" s="161"/>
      <c r="W219" s="161"/>
      <c r="X219" s="161"/>
      <c r="Y219" s="161"/>
      <c r="Z219" s="161"/>
      <c r="AA219" s="166"/>
      <c r="AT219" s="167" t="s">
        <v>194</v>
      </c>
      <c r="AU219" s="167" t="s">
        <v>80</v>
      </c>
      <c r="AV219" s="10" t="s">
        <v>114</v>
      </c>
      <c r="AW219" s="10" t="s">
        <v>30</v>
      </c>
      <c r="AX219" s="10" t="s">
        <v>72</v>
      </c>
      <c r="AY219" s="167" t="s">
        <v>187</v>
      </c>
    </row>
    <row r="220" spans="2:65" s="10" customFormat="1" ht="16.5" customHeight="1">
      <c r="B220" s="160"/>
      <c r="C220" s="161"/>
      <c r="D220" s="161"/>
      <c r="E220" s="162" t="s">
        <v>112</v>
      </c>
      <c r="F220" s="213" t="s">
        <v>1467</v>
      </c>
      <c r="G220" s="214"/>
      <c r="H220" s="214"/>
      <c r="I220" s="214"/>
      <c r="J220" s="161"/>
      <c r="K220" s="163">
        <v>15.7</v>
      </c>
      <c r="L220" s="161"/>
      <c r="M220" s="161"/>
      <c r="N220" s="161"/>
      <c r="O220" s="161"/>
      <c r="P220" s="161"/>
      <c r="Q220" s="161"/>
      <c r="R220" s="164"/>
      <c r="T220" s="165"/>
      <c r="U220" s="161"/>
      <c r="V220" s="161"/>
      <c r="W220" s="161"/>
      <c r="X220" s="161"/>
      <c r="Y220" s="161"/>
      <c r="Z220" s="161"/>
      <c r="AA220" s="166"/>
      <c r="AT220" s="167" t="s">
        <v>194</v>
      </c>
      <c r="AU220" s="167" t="s">
        <v>80</v>
      </c>
      <c r="AV220" s="10" t="s">
        <v>114</v>
      </c>
      <c r="AW220" s="10" t="s">
        <v>30</v>
      </c>
      <c r="AX220" s="10" t="s">
        <v>80</v>
      </c>
      <c r="AY220" s="167" t="s">
        <v>187</v>
      </c>
    </row>
    <row r="221" spans="2:65" s="1" customFormat="1" ht="16.5" customHeight="1">
      <c r="B221" s="32"/>
      <c r="C221" s="145" t="s">
        <v>402</v>
      </c>
      <c r="D221" s="145" t="s">
        <v>188</v>
      </c>
      <c r="E221" s="146" t="s">
        <v>1468</v>
      </c>
      <c r="F221" s="217" t="s">
        <v>1463</v>
      </c>
      <c r="G221" s="217"/>
      <c r="H221" s="217"/>
      <c r="I221" s="217"/>
      <c r="J221" s="147" t="s">
        <v>201</v>
      </c>
      <c r="K221" s="148">
        <v>29.5</v>
      </c>
      <c r="L221" s="218">
        <v>0</v>
      </c>
      <c r="M221" s="218"/>
      <c r="N221" s="218">
        <f>ROUND(L221*K221,2)</f>
        <v>0</v>
      </c>
      <c r="O221" s="218"/>
      <c r="P221" s="218"/>
      <c r="Q221" s="218"/>
      <c r="R221" s="34"/>
      <c r="T221" s="149" t="s">
        <v>19</v>
      </c>
      <c r="U221" s="41" t="s">
        <v>37</v>
      </c>
      <c r="V221" s="150">
        <v>0</v>
      </c>
      <c r="W221" s="150">
        <f>V221*K221</f>
        <v>0</v>
      </c>
      <c r="X221" s="150">
        <v>0</v>
      </c>
      <c r="Y221" s="150">
        <f>X221*K221</f>
        <v>0</v>
      </c>
      <c r="Z221" s="150">
        <v>0</v>
      </c>
      <c r="AA221" s="151">
        <f>Z221*K221</f>
        <v>0</v>
      </c>
      <c r="AR221" s="19" t="s">
        <v>186</v>
      </c>
      <c r="AT221" s="19" t="s">
        <v>188</v>
      </c>
      <c r="AU221" s="19" t="s">
        <v>80</v>
      </c>
      <c r="AY221" s="19" t="s">
        <v>187</v>
      </c>
      <c r="BE221" s="152">
        <f>IF(U221="základní",N221,0)</f>
        <v>0</v>
      </c>
      <c r="BF221" s="152">
        <f>IF(U221="snížená",N221,0)</f>
        <v>0</v>
      </c>
      <c r="BG221" s="152">
        <f>IF(U221="zákl. přenesená",N221,0)</f>
        <v>0</v>
      </c>
      <c r="BH221" s="152">
        <f>IF(U221="sníž. přenesená",N221,0)</f>
        <v>0</v>
      </c>
      <c r="BI221" s="152">
        <f>IF(U221="nulová",N221,0)</f>
        <v>0</v>
      </c>
      <c r="BJ221" s="19" t="s">
        <v>80</v>
      </c>
      <c r="BK221" s="152">
        <f>ROUND(L221*K221,2)</f>
        <v>0</v>
      </c>
      <c r="BL221" s="19" t="s">
        <v>186</v>
      </c>
      <c r="BM221" s="19" t="s">
        <v>1469</v>
      </c>
    </row>
    <row r="222" spans="2:65" s="9" customFormat="1" ht="16.5" customHeight="1">
      <c r="B222" s="153"/>
      <c r="C222" s="154"/>
      <c r="D222" s="154"/>
      <c r="E222" s="155" t="s">
        <v>19</v>
      </c>
      <c r="F222" s="219" t="s">
        <v>1470</v>
      </c>
      <c r="G222" s="220"/>
      <c r="H222" s="220"/>
      <c r="I222" s="220"/>
      <c r="J222" s="154"/>
      <c r="K222" s="155" t="s">
        <v>19</v>
      </c>
      <c r="L222" s="154"/>
      <c r="M222" s="154"/>
      <c r="N222" s="154"/>
      <c r="O222" s="154"/>
      <c r="P222" s="154"/>
      <c r="Q222" s="154"/>
      <c r="R222" s="156"/>
      <c r="T222" s="157"/>
      <c r="U222" s="154"/>
      <c r="V222" s="154"/>
      <c r="W222" s="154"/>
      <c r="X222" s="154"/>
      <c r="Y222" s="154"/>
      <c r="Z222" s="154"/>
      <c r="AA222" s="158"/>
      <c r="AT222" s="159" t="s">
        <v>194</v>
      </c>
      <c r="AU222" s="159" t="s">
        <v>80</v>
      </c>
      <c r="AV222" s="9" t="s">
        <v>80</v>
      </c>
      <c r="AW222" s="9" t="s">
        <v>30</v>
      </c>
      <c r="AX222" s="9" t="s">
        <v>72</v>
      </c>
      <c r="AY222" s="159" t="s">
        <v>187</v>
      </c>
    </row>
    <row r="223" spans="2:65" s="9" customFormat="1" ht="16.5" customHeight="1">
      <c r="B223" s="153"/>
      <c r="C223" s="154"/>
      <c r="D223" s="154"/>
      <c r="E223" s="155" t="s">
        <v>19</v>
      </c>
      <c r="F223" s="215" t="s">
        <v>204</v>
      </c>
      <c r="G223" s="216"/>
      <c r="H223" s="216"/>
      <c r="I223" s="216"/>
      <c r="J223" s="154"/>
      <c r="K223" s="155" t="s">
        <v>19</v>
      </c>
      <c r="L223" s="154"/>
      <c r="M223" s="154"/>
      <c r="N223" s="154"/>
      <c r="O223" s="154"/>
      <c r="P223" s="154"/>
      <c r="Q223" s="154"/>
      <c r="R223" s="156"/>
      <c r="T223" s="157"/>
      <c r="U223" s="154"/>
      <c r="V223" s="154"/>
      <c r="W223" s="154"/>
      <c r="X223" s="154"/>
      <c r="Y223" s="154"/>
      <c r="Z223" s="154"/>
      <c r="AA223" s="158"/>
      <c r="AT223" s="159" t="s">
        <v>194</v>
      </c>
      <c r="AU223" s="159" t="s">
        <v>80</v>
      </c>
      <c r="AV223" s="9" t="s">
        <v>80</v>
      </c>
      <c r="AW223" s="9" t="s">
        <v>30</v>
      </c>
      <c r="AX223" s="9" t="s">
        <v>72</v>
      </c>
      <c r="AY223" s="159" t="s">
        <v>187</v>
      </c>
    </row>
    <row r="224" spans="2:65" s="9" customFormat="1" ht="16.5" customHeight="1">
      <c r="B224" s="153"/>
      <c r="C224" s="154"/>
      <c r="D224" s="154"/>
      <c r="E224" s="155" t="s">
        <v>19</v>
      </c>
      <c r="F224" s="215" t="s">
        <v>1471</v>
      </c>
      <c r="G224" s="216"/>
      <c r="H224" s="216"/>
      <c r="I224" s="216"/>
      <c r="J224" s="154"/>
      <c r="K224" s="155" t="s">
        <v>19</v>
      </c>
      <c r="L224" s="154"/>
      <c r="M224" s="154"/>
      <c r="N224" s="154"/>
      <c r="O224" s="154"/>
      <c r="P224" s="154"/>
      <c r="Q224" s="154"/>
      <c r="R224" s="156"/>
      <c r="T224" s="157"/>
      <c r="U224" s="154"/>
      <c r="V224" s="154"/>
      <c r="W224" s="154"/>
      <c r="X224" s="154"/>
      <c r="Y224" s="154"/>
      <c r="Z224" s="154"/>
      <c r="AA224" s="158"/>
      <c r="AT224" s="159" t="s">
        <v>194</v>
      </c>
      <c r="AU224" s="159" t="s">
        <v>80</v>
      </c>
      <c r="AV224" s="9" t="s">
        <v>80</v>
      </c>
      <c r="AW224" s="9" t="s">
        <v>30</v>
      </c>
      <c r="AX224" s="9" t="s">
        <v>72</v>
      </c>
      <c r="AY224" s="159" t="s">
        <v>187</v>
      </c>
    </row>
    <row r="225" spans="2:65" s="10" customFormat="1" ht="16.5" customHeight="1">
      <c r="B225" s="160"/>
      <c r="C225" s="161"/>
      <c r="D225" s="161"/>
      <c r="E225" s="162" t="s">
        <v>219</v>
      </c>
      <c r="F225" s="213" t="s">
        <v>1472</v>
      </c>
      <c r="G225" s="214"/>
      <c r="H225" s="214"/>
      <c r="I225" s="214"/>
      <c r="J225" s="161"/>
      <c r="K225" s="163">
        <v>28.2</v>
      </c>
      <c r="L225" s="161"/>
      <c r="M225" s="161"/>
      <c r="N225" s="161"/>
      <c r="O225" s="161"/>
      <c r="P225" s="161"/>
      <c r="Q225" s="161"/>
      <c r="R225" s="164"/>
      <c r="T225" s="165"/>
      <c r="U225" s="161"/>
      <c r="V225" s="161"/>
      <c r="W225" s="161"/>
      <c r="X225" s="161"/>
      <c r="Y225" s="161"/>
      <c r="Z225" s="161"/>
      <c r="AA225" s="166"/>
      <c r="AT225" s="167" t="s">
        <v>194</v>
      </c>
      <c r="AU225" s="167" t="s">
        <v>80</v>
      </c>
      <c r="AV225" s="10" t="s">
        <v>114</v>
      </c>
      <c r="AW225" s="10" t="s">
        <v>30</v>
      </c>
      <c r="AX225" s="10" t="s">
        <v>72</v>
      </c>
      <c r="AY225" s="167" t="s">
        <v>187</v>
      </c>
    </row>
    <row r="226" spans="2:65" s="9" customFormat="1" ht="16.5" customHeight="1">
      <c r="B226" s="153"/>
      <c r="C226" s="154"/>
      <c r="D226" s="154"/>
      <c r="E226" s="155" t="s">
        <v>19</v>
      </c>
      <c r="F226" s="215" t="s">
        <v>1473</v>
      </c>
      <c r="G226" s="216"/>
      <c r="H226" s="216"/>
      <c r="I226" s="216"/>
      <c r="J226" s="154"/>
      <c r="K226" s="155" t="s">
        <v>19</v>
      </c>
      <c r="L226" s="154"/>
      <c r="M226" s="154"/>
      <c r="N226" s="154"/>
      <c r="O226" s="154"/>
      <c r="P226" s="154"/>
      <c r="Q226" s="154"/>
      <c r="R226" s="156"/>
      <c r="T226" s="157"/>
      <c r="U226" s="154"/>
      <c r="V226" s="154"/>
      <c r="W226" s="154"/>
      <c r="X226" s="154"/>
      <c r="Y226" s="154"/>
      <c r="Z226" s="154"/>
      <c r="AA226" s="158"/>
      <c r="AT226" s="159" t="s">
        <v>194</v>
      </c>
      <c r="AU226" s="159" t="s">
        <v>80</v>
      </c>
      <c r="AV226" s="9" t="s">
        <v>80</v>
      </c>
      <c r="AW226" s="9" t="s">
        <v>30</v>
      </c>
      <c r="AX226" s="9" t="s">
        <v>72</v>
      </c>
      <c r="AY226" s="159" t="s">
        <v>187</v>
      </c>
    </row>
    <row r="227" spans="2:65" s="10" customFormat="1" ht="16.5" customHeight="1">
      <c r="B227" s="160"/>
      <c r="C227" s="161"/>
      <c r="D227" s="161"/>
      <c r="E227" s="162" t="s">
        <v>221</v>
      </c>
      <c r="F227" s="213" t="s">
        <v>1474</v>
      </c>
      <c r="G227" s="214"/>
      <c r="H227" s="214"/>
      <c r="I227" s="214"/>
      <c r="J227" s="161"/>
      <c r="K227" s="163">
        <v>1.3</v>
      </c>
      <c r="L227" s="161"/>
      <c r="M227" s="161"/>
      <c r="N227" s="161"/>
      <c r="O227" s="161"/>
      <c r="P227" s="161"/>
      <c r="Q227" s="161"/>
      <c r="R227" s="164"/>
      <c r="T227" s="165"/>
      <c r="U227" s="161"/>
      <c r="V227" s="161"/>
      <c r="W227" s="161"/>
      <c r="X227" s="161"/>
      <c r="Y227" s="161"/>
      <c r="Z227" s="161"/>
      <c r="AA227" s="166"/>
      <c r="AT227" s="167" t="s">
        <v>194</v>
      </c>
      <c r="AU227" s="167" t="s">
        <v>80</v>
      </c>
      <c r="AV227" s="10" t="s">
        <v>114</v>
      </c>
      <c r="AW227" s="10" t="s">
        <v>30</v>
      </c>
      <c r="AX227" s="10" t="s">
        <v>72</v>
      </c>
      <c r="AY227" s="167" t="s">
        <v>187</v>
      </c>
    </row>
    <row r="228" spans="2:65" s="10" customFormat="1" ht="16.5" customHeight="1">
      <c r="B228" s="160"/>
      <c r="C228" s="161"/>
      <c r="D228" s="161"/>
      <c r="E228" s="162" t="s">
        <v>986</v>
      </c>
      <c r="F228" s="213" t="s">
        <v>987</v>
      </c>
      <c r="G228" s="214"/>
      <c r="H228" s="214"/>
      <c r="I228" s="214"/>
      <c r="J228" s="161"/>
      <c r="K228" s="163">
        <v>29.5</v>
      </c>
      <c r="L228" s="161"/>
      <c r="M228" s="161"/>
      <c r="N228" s="161"/>
      <c r="O228" s="161"/>
      <c r="P228" s="161"/>
      <c r="Q228" s="161"/>
      <c r="R228" s="164"/>
      <c r="T228" s="165"/>
      <c r="U228" s="161"/>
      <c r="V228" s="161"/>
      <c r="W228" s="161"/>
      <c r="X228" s="161"/>
      <c r="Y228" s="161"/>
      <c r="Z228" s="161"/>
      <c r="AA228" s="166"/>
      <c r="AT228" s="167" t="s">
        <v>194</v>
      </c>
      <c r="AU228" s="167" t="s">
        <v>80</v>
      </c>
      <c r="AV228" s="10" t="s">
        <v>114</v>
      </c>
      <c r="AW228" s="10" t="s">
        <v>30</v>
      </c>
      <c r="AX228" s="10" t="s">
        <v>80</v>
      </c>
      <c r="AY228" s="167" t="s">
        <v>187</v>
      </c>
    </row>
    <row r="229" spans="2:65" s="8" customFormat="1" ht="37.35" customHeight="1">
      <c r="B229" s="135"/>
      <c r="C229" s="136"/>
      <c r="D229" s="137" t="s">
        <v>170</v>
      </c>
      <c r="E229" s="137"/>
      <c r="F229" s="137"/>
      <c r="G229" s="137"/>
      <c r="H229" s="137"/>
      <c r="I229" s="137"/>
      <c r="J229" s="137"/>
      <c r="K229" s="137"/>
      <c r="L229" s="137"/>
      <c r="M229" s="137"/>
      <c r="N229" s="221">
        <f>BK229</f>
        <v>0</v>
      </c>
      <c r="O229" s="222"/>
      <c r="P229" s="222"/>
      <c r="Q229" s="222"/>
      <c r="R229" s="138"/>
      <c r="T229" s="139"/>
      <c r="U229" s="136"/>
      <c r="V229" s="136"/>
      <c r="W229" s="140">
        <f>W230</f>
        <v>0</v>
      </c>
      <c r="X229" s="136"/>
      <c r="Y229" s="140">
        <f>Y230</f>
        <v>0</v>
      </c>
      <c r="Z229" s="136"/>
      <c r="AA229" s="141">
        <f>AA230</f>
        <v>0</v>
      </c>
      <c r="AR229" s="142" t="s">
        <v>186</v>
      </c>
      <c r="AT229" s="143" t="s">
        <v>71</v>
      </c>
      <c r="AU229" s="143" t="s">
        <v>72</v>
      </c>
      <c r="AY229" s="142" t="s">
        <v>187</v>
      </c>
      <c r="BK229" s="144">
        <f>BK230</f>
        <v>0</v>
      </c>
    </row>
    <row r="230" spans="2:65" s="1" customFormat="1" ht="25.5" customHeight="1">
      <c r="B230" s="32"/>
      <c r="C230" s="145" t="s">
        <v>410</v>
      </c>
      <c r="D230" s="145" t="s">
        <v>188</v>
      </c>
      <c r="E230" s="146" t="s">
        <v>1475</v>
      </c>
      <c r="F230" s="217" t="s">
        <v>1476</v>
      </c>
      <c r="G230" s="217"/>
      <c r="H230" s="217"/>
      <c r="I230" s="217"/>
      <c r="J230" s="147" t="s">
        <v>513</v>
      </c>
      <c r="K230" s="148">
        <v>1</v>
      </c>
      <c r="L230" s="218">
        <v>0</v>
      </c>
      <c r="M230" s="218"/>
      <c r="N230" s="218">
        <f>ROUND(L230*K230,2)</f>
        <v>0</v>
      </c>
      <c r="O230" s="218"/>
      <c r="P230" s="218"/>
      <c r="Q230" s="218"/>
      <c r="R230" s="34"/>
      <c r="T230" s="149" t="s">
        <v>19</v>
      </c>
      <c r="U230" s="171" t="s">
        <v>37</v>
      </c>
      <c r="V230" s="172">
        <v>0</v>
      </c>
      <c r="W230" s="172">
        <f>V230*K230</f>
        <v>0</v>
      </c>
      <c r="X230" s="172">
        <v>0</v>
      </c>
      <c r="Y230" s="172">
        <f>X230*K230</f>
        <v>0</v>
      </c>
      <c r="Z230" s="172">
        <v>0</v>
      </c>
      <c r="AA230" s="173">
        <f>Z230*K230</f>
        <v>0</v>
      </c>
      <c r="AR230" s="19" t="s">
        <v>186</v>
      </c>
      <c r="AT230" s="19" t="s">
        <v>188</v>
      </c>
      <c r="AU230" s="19" t="s">
        <v>80</v>
      </c>
      <c r="AY230" s="19" t="s">
        <v>187</v>
      </c>
      <c r="BE230" s="152">
        <f>IF(U230="základní",N230,0)</f>
        <v>0</v>
      </c>
      <c r="BF230" s="152">
        <f>IF(U230="snížená",N230,0)</f>
        <v>0</v>
      </c>
      <c r="BG230" s="152">
        <f>IF(U230="zákl. přenesená",N230,0)</f>
        <v>0</v>
      </c>
      <c r="BH230" s="152">
        <f>IF(U230="sníž. přenesená",N230,0)</f>
        <v>0</v>
      </c>
      <c r="BI230" s="152">
        <f>IF(U230="nulová",N230,0)</f>
        <v>0</v>
      </c>
      <c r="BJ230" s="19" t="s">
        <v>80</v>
      </c>
      <c r="BK230" s="152">
        <f>ROUND(L230*K230,2)</f>
        <v>0</v>
      </c>
      <c r="BL230" s="19" t="s">
        <v>186</v>
      </c>
      <c r="BM230" s="19" t="s">
        <v>1477</v>
      </c>
    </row>
    <row r="231" spans="2:65" s="1" customFormat="1" ht="6.95" customHeight="1">
      <c r="B231" s="56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8"/>
    </row>
  </sheetData>
  <sheetProtection algorithmName="SHA-512" hashValue="qLGYfoWDFgqr8WlSMVrmMvvqievHQlDI3LTOVIsL6pFhv7o2TnmlJEDxljeaPPEPKAVjJzdr5gpSR0qDaAAyKA==" saltValue="riM5sw56U0FF55TLic8BT5367IMGIHtY0Q9dqolGdR0mXqkOCYmO+ySzlXvslMVfVDoUkYDaKIKIY37SN4+5Eg==" spinCount="10" sheet="1" objects="1" scenarios="1" formatColumns="0" formatRows="0"/>
  <mergeCells count="208">
    <mergeCell ref="F170:I170"/>
    <mergeCell ref="F171:I171"/>
    <mergeCell ref="L171:M171"/>
    <mergeCell ref="N171:Q171"/>
    <mergeCell ref="F163:I163"/>
    <mergeCell ref="F164:I164"/>
    <mergeCell ref="F165:I165"/>
    <mergeCell ref="L165:M165"/>
    <mergeCell ref="N165:Q165"/>
    <mergeCell ref="F166:I166"/>
    <mergeCell ref="F167:I167"/>
    <mergeCell ref="F168:I168"/>
    <mergeCell ref="F169:I169"/>
    <mergeCell ref="F156:I156"/>
    <mergeCell ref="F157:I157"/>
    <mergeCell ref="F158:I158"/>
    <mergeCell ref="F159:I159"/>
    <mergeCell ref="L159:M159"/>
    <mergeCell ref="N159:Q159"/>
    <mergeCell ref="F160:I160"/>
    <mergeCell ref="F161:I161"/>
    <mergeCell ref="F162:I162"/>
    <mergeCell ref="F149:I149"/>
    <mergeCell ref="F150:I150"/>
    <mergeCell ref="F151:I151"/>
    <mergeCell ref="F152:I152"/>
    <mergeCell ref="F153:I153"/>
    <mergeCell ref="L153:M153"/>
    <mergeCell ref="N153:Q153"/>
    <mergeCell ref="F154:I154"/>
    <mergeCell ref="F155:I155"/>
    <mergeCell ref="F142:I142"/>
    <mergeCell ref="F143:I143"/>
    <mergeCell ref="F144:I144"/>
    <mergeCell ref="F145:I145"/>
    <mergeCell ref="F146:I146"/>
    <mergeCell ref="F147:I147"/>
    <mergeCell ref="L147:M147"/>
    <mergeCell ref="N147:Q147"/>
    <mergeCell ref="F148:I148"/>
    <mergeCell ref="F135:I135"/>
    <mergeCell ref="L135:M135"/>
    <mergeCell ref="N135:Q135"/>
    <mergeCell ref="F136:I136"/>
    <mergeCell ref="F137:I137"/>
    <mergeCell ref="F138:I138"/>
    <mergeCell ref="F139:I139"/>
    <mergeCell ref="F140:I140"/>
    <mergeCell ref="F141:I141"/>
    <mergeCell ref="L141:M141"/>
    <mergeCell ref="N141:Q141"/>
    <mergeCell ref="F128:I128"/>
    <mergeCell ref="F129:I129"/>
    <mergeCell ref="L129:M129"/>
    <mergeCell ref="N129:Q129"/>
    <mergeCell ref="F130:I130"/>
    <mergeCell ref="F132:I132"/>
    <mergeCell ref="F131:I131"/>
    <mergeCell ref="F133:I133"/>
    <mergeCell ref="F134:I134"/>
    <mergeCell ref="F120:I120"/>
    <mergeCell ref="F123:I123"/>
    <mergeCell ref="F121:I121"/>
    <mergeCell ref="F122:I122"/>
    <mergeCell ref="L123:M123"/>
    <mergeCell ref="N123:Q123"/>
    <mergeCell ref="F124:I124"/>
    <mergeCell ref="F127:I127"/>
    <mergeCell ref="F125:I125"/>
    <mergeCell ref="F126:I126"/>
    <mergeCell ref="F114:I114"/>
    <mergeCell ref="N112:Q112"/>
    <mergeCell ref="F115:I115"/>
    <mergeCell ref="F118:I118"/>
    <mergeCell ref="F116:I116"/>
    <mergeCell ref="F117:I117"/>
    <mergeCell ref="L118:M118"/>
    <mergeCell ref="N118:Q118"/>
    <mergeCell ref="F119:I119"/>
    <mergeCell ref="M107:Q107"/>
    <mergeCell ref="M108:Q108"/>
    <mergeCell ref="F110:I110"/>
    <mergeCell ref="L110:M110"/>
    <mergeCell ref="N110:Q110"/>
    <mergeCell ref="N111:Q111"/>
    <mergeCell ref="F113:I113"/>
    <mergeCell ref="L113:M113"/>
    <mergeCell ref="N113:Q113"/>
    <mergeCell ref="N88:Q88"/>
    <mergeCell ref="N89:Q89"/>
    <mergeCell ref="N90:Q90"/>
    <mergeCell ref="N92:Q92"/>
    <mergeCell ref="L94:Q94"/>
    <mergeCell ref="C100:Q100"/>
    <mergeCell ref="M105:P105"/>
    <mergeCell ref="F102:P102"/>
    <mergeCell ref="F103:P103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H1:K1"/>
    <mergeCell ref="S2:AC2"/>
    <mergeCell ref="M27:P27"/>
    <mergeCell ref="M30:P30"/>
    <mergeCell ref="M28:P28"/>
    <mergeCell ref="H32:J32"/>
    <mergeCell ref="M32:P32"/>
    <mergeCell ref="H33:J33"/>
    <mergeCell ref="M33:P33"/>
    <mergeCell ref="F223:I223"/>
    <mergeCell ref="F224:I224"/>
    <mergeCell ref="F225:I225"/>
    <mergeCell ref="F226:I226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H34:J34"/>
    <mergeCell ref="M34:P34"/>
    <mergeCell ref="H35:J35"/>
    <mergeCell ref="M35:P35"/>
    <mergeCell ref="H36:J36"/>
    <mergeCell ref="M36:P36"/>
    <mergeCell ref="F221:I221"/>
    <mergeCell ref="F216:I216"/>
    <mergeCell ref="F217:I217"/>
    <mergeCell ref="F218:I218"/>
    <mergeCell ref="F219:I219"/>
    <mergeCell ref="F220:I220"/>
    <mergeCell ref="L221:M221"/>
    <mergeCell ref="N221:Q221"/>
    <mergeCell ref="F222:I222"/>
    <mergeCell ref="F204:I204"/>
    <mergeCell ref="L204:M204"/>
    <mergeCell ref="N204:Q204"/>
    <mergeCell ref="L210:M210"/>
    <mergeCell ref="N210:Q210"/>
    <mergeCell ref="L216:M216"/>
    <mergeCell ref="N216:Q216"/>
    <mergeCell ref="F205:I205"/>
    <mergeCell ref="F208:I208"/>
    <mergeCell ref="F206:I206"/>
    <mergeCell ref="F207:I207"/>
    <mergeCell ref="F209:I209"/>
    <mergeCell ref="F210:I210"/>
    <mergeCell ref="F211:I211"/>
    <mergeCell ref="F212:I212"/>
    <mergeCell ref="F213:I213"/>
    <mergeCell ref="F214:I214"/>
    <mergeCell ref="F215:I215"/>
    <mergeCell ref="F197:I197"/>
    <mergeCell ref="F195:I195"/>
    <mergeCell ref="F196:I196"/>
    <mergeCell ref="F198:I198"/>
    <mergeCell ref="F199:I199"/>
    <mergeCell ref="F200:I200"/>
    <mergeCell ref="F201:I201"/>
    <mergeCell ref="F202:I202"/>
    <mergeCell ref="F203:I203"/>
    <mergeCell ref="F188:I188"/>
    <mergeCell ref="L188:M188"/>
    <mergeCell ref="N188:Q188"/>
    <mergeCell ref="F189:I189"/>
    <mergeCell ref="F190:I190"/>
    <mergeCell ref="F191:I191"/>
    <mergeCell ref="F192:I192"/>
    <mergeCell ref="F193:I193"/>
    <mergeCell ref="F194:I194"/>
    <mergeCell ref="F230:I230"/>
    <mergeCell ref="F227:I227"/>
    <mergeCell ref="F228:I228"/>
    <mergeCell ref="L230:M230"/>
    <mergeCell ref="N230:Q230"/>
    <mergeCell ref="N229:Q229"/>
    <mergeCell ref="F172:I172"/>
    <mergeCell ref="F178:I178"/>
    <mergeCell ref="F173:I173"/>
    <mergeCell ref="F174:I174"/>
    <mergeCell ref="F175:I175"/>
    <mergeCell ref="F176:I176"/>
    <mergeCell ref="L176:M176"/>
    <mergeCell ref="N176:Q176"/>
    <mergeCell ref="F177:I177"/>
    <mergeCell ref="F179:I179"/>
    <mergeCell ref="F180:I180"/>
    <mergeCell ref="F181:I181"/>
    <mergeCell ref="F182:I182"/>
    <mergeCell ref="F183:I183"/>
    <mergeCell ref="F186:I186"/>
    <mergeCell ref="F184:I184"/>
    <mergeCell ref="F185:I185"/>
    <mergeCell ref="F187:I187"/>
  </mergeCells>
  <hyperlinks>
    <hyperlink ref="F1:G1" location="C2" display="1) Krycí list rozpočtu" xr:uid="{00000000-0004-0000-0600-000000000000}"/>
    <hyperlink ref="H1:K1" location="C86" display="2) Rekapitulace rozpočtu" xr:uid="{00000000-0004-0000-0600-000001000000}"/>
    <hyperlink ref="L1" location="C110" display="3) Rozpočet" xr:uid="{00000000-0004-0000-0600-000002000000}"/>
    <hyperlink ref="S1:T1" location="'Rekapitulace stavby'!C2" display="Rekapitulace stavby" xr:uid="{00000000-0004-0000-06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N15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2"/>
      <c r="C1" s="12"/>
      <c r="D1" s="13" t="s">
        <v>1</v>
      </c>
      <c r="E1" s="12"/>
      <c r="F1" s="14" t="s">
        <v>107</v>
      </c>
      <c r="G1" s="14"/>
      <c r="H1" s="227" t="s">
        <v>108</v>
      </c>
      <c r="I1" s="227"/>
      <c r="J1" s="227"/>
      <c r="K1" s="227"/>
      <c r="L1" s="14" t="s">
        <v>109</v>
      </c>
      <c r="M1" s="12"/>
      <c r="N1" s="12"/>
      <c r="O1" s="13" t="s">
        <v>110</v>
      </c>
      <c r="P1" s="12"/>
      <c r="Q1" s="12"/>
      <c r="R1" s="12"/>
      <c r="S1" s="14" t="s">
        <v>111</v>
      </c>
      <c r="T1" s="14"/>
      <c r="U1" s="108"/>
      <c r="V1" s="108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76" t="s">
        <v>7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S2" s="183" t="s">
        <v>8</v>
      </c>
      <c r="T2" s="184"/>
      <c r="U2" s="184"/>
      <c r="V2" s="184"/>
      <c r="W2" s="184"/>
      <c r="X2" s="184"/>
      <c r="Y2" s="184"/>
      <c r="Z2" s="184"/>
      <c r="AA2" s="184"/>
      <c r="AB2" s="184"/>
      <c r="AC2" s="184"/>
      <c r="AT2" s="19" t="s">
        <v>99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115</v>
      </c>
    </row>
    <row r="4" spans="1:66" ht="36.950000000000003" customHeight="1">
      <c r="B4" s="23"/>
      <c r="C4" s="178" t="s">
        <v>118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24"/>
      <c r="T4" s="18" t="s">
        <v>13</v>
      </c>
      <c r="AT4" s="19" t="s">
        <v>6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16</v>
      </c>
      <c r="E6" s="25"/>
      <c r="F6" s="223" t="str">
        <f>'Rekapitulace stavby'!K6</f>
        <v>Pardubice - Černá za Bory malá okružní křižovatka silnic II/322 a III/2983</v>
      </c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5"/>
      <c r="R6" s="24"/>
    </row>
    <row r="7" spans="1:66" s="1" customFormat="1" ht="32.85" customHeight="1">
      <c r="B7" s="32"/>
      <c r="C7" s="33"/>
      <c r="D7" s="28" t="s">
        <v>123</v>
      </c>
      <c r="E7" s="33"/>
      <c r="F7" s="182" t="s">
        <v>1478</v>
      </c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33"/>
      <c r="R7" s="34"/>
    </row>
    <row r="8" spans="1:66" s="1" customFormat="1" ht="14.45" customHeight="1">
      <c r="B8" s="32"/>
      <c r="C8" s="33"/>
      <c r="D8" s="29" t="s">
        <v>18</v>
      </c>
      <c r="E8" s="33"/>
      <c r="F8" s="27" t="s">
        <v>19</v>
      </c>
      <c r="G8" s="33"/>
      <c r="H8" s="33"/>
      <c r="I8" s="33"/>
      <c r="J8" s="33"/>
      <c r="K8" s="33"/>
      <c r="L8" s="33"/>
      <c r="M8" s="29" t="s">
        <v>20</v>
      </c>
      <c r="N8" s="33"/>
      <c r="O8" s="27" t="s">
        <v>19</v>
      </c>
      <c r="P8" s="33"/>
      <c r="Q8" s="33"/>
      <c r="R8" s="34"/>
    </row>
    <row r="9" spans="1:66" s="1" customFormat="1" ht="14.45" customHeight="1">
      <c r="B9" s="32"/>
      <c r="C9" s="33"/>
      <c r="D9" s="29" t="s">
        <v>21</v>
      </c>
      <c r="E9" s="33"/>
      <c r="F9" s="27" t="s">
        <v>22</v>
      </c>
      <c r="G9" s="33"/>
      <c r="H9" s="33"/>
      <c r="I9" s="33"/>
      <c r="J9" s="33"/>
      <c r="K9" s="33"/>
      <c r="L9" s="33"/>
      <c r="M9" s="29" t="s">
        <v>23</v>
      </c>
      <c r="N9" s="33"/>
      <c r="O9" s="226" t="str">
        <f>'Rekapitulace stavby'!AN8</f>
        <v>19. 11. 2018</v>
      </c>
      <c r="P9" s="226"/>
      <c r="Q9" s="33"/>
      <c r="R9" s="34"/>
    </row>
    <row r="10" spans="1:66" s="1" customFormat="1" ht="10.9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</row>
    <row r="11" spans="1:66" s="1" customFormat="1" ht="14.45" customHeight="1">
      <c r="B11" s="32"/>
      <c r="C11" s="33"/>
      <c r="D11" s="29" t="s">
        <v>25</v>
      </c>
      <c r="E11" s="33"/>
      <c r="F11" s="33"/>
      <c r="G11" s="33"/>
      <c r="H11" s="33"/>
      <c r="I11" s="33"/>
      <c r="J11" s="33"/>
      <c r="K11" s="33"/>
      <c r="L11" s="33"/>
      <c r="M11" s="29" t="s">
        <v>26</v>
      </c>
      <c r="N11" s="33"/>
      <c r="O11" s="180" t="str">
        <f>IF('Rekapitulace stavby'!AN10="","",'Rekapitulace stavby'!AN10)</f>
        <v/>
      </c>
      <c r="P11" s="180"/>
      <c r="Q11" s="33"/>
      <c r="R11" s="34"/>
    </row>
    <row r="12" spans="1:66" s="1" customFormat="1" ht="18" customHeight="1">
      <c r="B12" s="32"/>
      <c r="C12" s="33"/>
      <c r="D12" s="33"/>
      <c r="E12" s="27" t="str">
        <f>IF('Rekapitulace stavby'!E11="","",'Rekapitulace stavby'!E11)</f>
        <v xml:space="preserve"> </v>
      </c>
      <c r="F12" s="33"/>
      <c r="G12" s="33"/>
      <c r="H12" s="33"/>
      <c r="I12" s="33"/>
      <c r="J12" s="33"/>
      <c r="K12" s="33"/>
      <c r="L12" s="33"/>
      <c r="M12" s="29" t="s">
        <v>27</v>
      </c>
      <c r="N12" s="33"/>
      <c r="O12" s="180" t="str">
        <f>IF('Rekapitulace stavby'!AN11="","",'Rekapitulace stavby'!AN11)</f>
        <v/>
      </c>
      <c r="P12" s="180"/>
      <c r="Q12" s="33"/>
      <c r="R12" s="34"/>
    </row>
    <row r="13" spans="1:66" s="1" customFormat="1" ht="6.95" customHeight="1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5" customHeight="1">
      <c r="B14" s="32"/>
      <c r="C14" s="33"/>
      <c r="D14" s="29" t="s">
        <v>28</v>
      </c>
      <c r="E14" s="33"/>
      <c r="F14" s="33"/>
      <c r="G14" s="33"/>
      <c r="H14" s="33"/>
      <c r="I14" s="33"/>
      <c r="J14" s="33"/>
      <c r="K14" s="33"/>
      <c r="L14" s="33"/>
      <c r="M14" s="29" t="s">
        <v>26</v>
      </c>
      <c r="N14" s="33"/>
      <c r="O14" s="180" t="str">
        <f>IF('Rekapitulace stavby'!AN13="","",'Rekapitulace stavby'!AN13)</f>
        <v/>
      </c>
      <c r="P14" s="180"/>
      <c r="Q14" s="33"/>
      <c r="R14" s="34"/>
    </row>
    <row r="15" spans="1:66" s="1" customFormat="1" ht="18" customHeight="1">
      <c r="B15" s="32"/>
      <c r="C15" s="33"/>
      <c r="D15" s="33"/>
      <c r="E15" s="27" t="str">
        <f>IF('Rekapitulace stavby'!E14="","",'Rekapitulace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27</v>
      </c>
      <c r="N15" s="33"/>
      <c r="O15" s="180" t="str">
        <f>IF('Rekapitulace stavby'!AN14="","",'Rekapitulace stavby'!AN14)</f>
        <v/>
      </c>
      <c r="P15" s="180"/>
      <c r="Q15" s="33"/>
      <c r="R15" s="34"/>
    </row>
    <row r="16" spans="1:66" s="1" customFormat="1" ht="6.95" customHeight="1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5" customHeight="1">
      <c r="B17" s="32"/>
      <c r="C17" s="33"/>
      <c r="D17" s="29" t="s">
        <v>29</v>
      </c>
      <c r="E17" s="33"/>
      <c r="F17" s="33"/>
      <c r="G17" s="33"/>
      <c r="H17" s="33"/>
      <c r="I17" s="33"/>
      <c r="J17" s="33"/>
      <c r="K17" s="33"/>
      <c r="L17" s="33"/>
      <c r="M17" s="29" t="s">
        <v>26</v>
      </c>
      <c r="N17" s="33"/>
      <c r="O17" s="180" t="str">
        <f>IF('Rekapitulace stavby'!AN16="","",'Rekapitulace stavby'!AN16)</f>
        <v/>
      </c>
      <c r="P17" s="180"/>
      <c r="Q17" s="33"/>
      <c r="R17" s="34"/>
    </row>
    <row r="18" spans="2:18" s="1" customFormat="1" ht="18" customHeight="1">
      <c r="B18" s="32"/>
      <c r="C18" s="33"/>
      <c r="D18" s="33"/>
      <c r="E18" s="27" t="str">
        <f>IF('Rekapitulace stavby'!E17="","",'Rekapitulace stavby'!E17)</f>
        <v xml:space="preserve"> </v>
      </c>
      <c r="F18" s="33"/>
      <c r="G18" s="33"/>
      <c r="H18" s="33"/>
      <c r="I18" s="33"/>
      <c r="J18" s="33"/>
      <c r="K18" s="33"/>
      <c r="L18" s="33"/>
      <c r="M18" s="29" t="s">
        <v>27</v>
      </c>
      <c r="N18" s="33"/>
      <c r="O18" s="180" t="str">
        <f>IF('Rekapitulace stavby'!AN17="","",'Rekapitulace stavby'!AN17)</f>
        <v/>
      </c>
      <c r="P18" s="180"/>
      <c r="Q18" s="33"/>
      <c r="R18" s="34"/>
    </row>
    <row r="19" spans="2:18" s="1" customFormat="1" ht="6.95" customHeight="1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5" customHeight="1">
      <c r="B20" s="32"/>
      <c r="C20" s="33"/>
      <c r="D20" s="29" t="s">
        <v>31</v>
      </c>
      <c r="E20" s="33"/>
      <c r="F20" s="33"/>
      <c r="G20" s="33"/>
      <c r="H20" s="33"/>
      <c r="I20" s="33"/>
      <c r="J20" s="33"/>
      <c r="K20" s="33"/>
      <c r="L20" s="33"/>
      <c r="M20" s="29" t="s">
        <v>26</v>
      </c>
      <c r="N20" s="33"/>
      <c r="O20" s="180" t="str">
        <f>IF('Rekapitulace stavby'!AN19="","",'Rekapitulace stavby'!AN19)</f>
        <v/>
      </c>
      <c r="P20" s="180"/>
      <c r="Q20" s="33"/>
      <c r="R20" s="34"/>
    </row>
    <row r="21" spans="2:18" s="1" customFormat="1" ht="18" customHeight="1">
      <c r="B21" s="32"/>
      <c r="C21" s="33"/>
      <c r="D21" s="33"/>
      <c r="E21" s="27" t="str">
        <f>IF('Rekapitulace stavby'!E20="","",'Rekapitulace stavby'!E20)</f>
        <v xml:space="preserve"> </v>
      </c>
      <c r="F21" s="33"/>
      <c r="G21" s="33"/>
      <c r="H21" s="33"/>
      <c r="I21" s="33"/>
      <c r="J21" s="33"/>
      <c r="K21" s="33"/>
      <c r="L21" s="33"/>
      <c r="M21" s="29" t="s">
        <v>27</v>
      </c>
      <c r="N21" s="33"/>
      <c r="O21" s="180" t="str">
        <f>IF('Rekapitulace stavby'!AN20="","",'Rekapitulace stavby'!AN20)</f>
        <v/>
      </c>
      <c r="P21" s="180"/>
      <c r="Q21" s="33"/>
      <c r="R21" s="34"/>
    </row>
    <row r="22" spans="2:18" s="1" customFormat="1" ht="6.95" customHeight="1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5" customHeight="1">
      <c r="B23" s="32"/>
      <c r="C23" s="33"/>
      <c r="D23" s="29" t="s">
        <v>32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6.5" customHeight="1">
      <c r="B24" s="32"/>
      <c r="C24" s="33"/>
      <c r="D24" s="33"/>
      <c r="E24" s="188" t="s">
        <v>19</v>
      </c>
      <c r="F24" s="188"/>
      <c r="G24" s="188"/>
      <c r="H24" s="188"/>
      <c r="I24" s="188"/>
      <c r="J24" s="188"/>
      <c r="K24" s="188"/>
      <c r="L24" s="188"/>
      <c r="M24" s="33"/>
      <c r="N24" s="33"/>
      <c r="O24" s="33"/>
      <c r="P24" s="33"/>
      <c r="Q24" s="33"/>
      <c r="R24" s="34"/>
    </row>
    <row r="25" spans="2:18" s="1" customFormat="1" ht="6.95" customHeigh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5" customHeight="1">
      <c r="B27" s="32"/>
      <c r="C27" s="33"/>
      <c r="D27" s="110" t="s">
        <v>149</v>
      </c>
      <c r="E27" s="33"/>
      <c r="F27" s="33"/>
      <c r="G27" s="33"/>
      <c r="H27" s="33"/>
      <c r="I27" s="33"/>
      <c r="J27" s="33"/>
      <c r="K27" s="33"/>
      <c r="L27" s="33"/>
      <c r="M27" s="189">
        <f>N88</f>
        <v>0</v>
      </c>
      <c r="N27" s="189"/>
      <c r="O27" s="189"/>
      <c r="P27" s="189"/>
      <c r="Q27" s="33"/>
      <c r="R27" s="34"/>
    </row>
    <row r="28" spans="2:18" s="1" customFormat="1" ht="14.45" customHeight="1">
      <c r="B28" s="32"/>
      <c r="C28" s="33"/>
      <c r="D28" s="31" t="s">
        <v>151</v>
      </c>
      <c r="E28" s="33"/>
      <c r="F28" s="33"/>
      <c r="G28" s="33"/>
      <c r="H28" s="33"/>
      <c r="I28" s="33"/>
      <c r="J28" s="33"/>
      <c r="K28" s="33"/>
      <c r="L28" s="33"/>
      <c r="M28" s="189">
        <f>N91</f>
        <v>0</v>
      </c>
      <c r="N28" s="189"/>
      <c r="O28" s="189"/>
      <c r="P28" s="189"/>
      <c r="Q28" s="33"/>
      <c r="R28" s="34"/>
    </row>
    <row r="29" spans="2:18" s="1" customFormat="1" ht="6.95" customHeight="1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>
      <c r="B30" s="32"/>
      <c r="C30" s="33"/>
      <c r="D30" s="111" t="s">
        <v>35</v>
      </c>
      <c r="E30" s="33"/>
      <c r="F30" s="33"/>
      <c r="G30" s="33"/>
      <c r="H30" s="33"/>
      <c r="I30" s="33"/>
      <c r="J30" s="33"/>
      <c r="K30" s="33"/>
      <c r="L30" s="33"/>
      <c r="M30" s="228">
        <f>ROUND(M27+M28,2)</f>
        <v>0</v>
      </c>
      <c r="N30" s="225"/>
      <c r="O30" s="225"/>
      <c r="P30" s="225"/>
      <c r="Q30" s="33"/>
      <c r="R30" s="34"/>
    </row>
    <row r="31" spans="2:18" s="1" customFormat="1" ht="6.95" customHeight="1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5" customHeight="1">
      <c r="B32" s="32"/>
      <c r="C32" s="33"/>
      <c r="D32" s="39" t="s">
        <v>36</v>
      </c>
      <c r="E32" s="39" t="s">
        <v>37</v>
      </c>
      <c r="F32" s="40">
        <v>0.21</v>
      </c>
      <c r="G32" s="112" t="s">
        <v>38</v>
      </c>
      <c r="H32" s="229">
        <f>ROUND((SUM(BE91:BE92)+SUM(BE110:BE150)), 2)</f>
        <v>0</v>
      </c>
      <c r="I32" s="225"/>
      <c r="J32" s="225"/>
      <c r="K32" s="33"/>
      <c r="L32" s="33"/>
      <c r="M32" s="229">
        <f>ROUND(ROUND((SUM(BE91:BE92)+SUM(BE110:BE150)), 2)*F32, 2)</f>
        <v>0</v>
      </c>
      <c r="N32" s="225"/>
      <c r="O32" s="225"/>
      <c r="P32" s="225"/>
      <c r="Q32" s="33"/>
      <c r="R32" s="34"/>
    </row>
    <row r="33" spans="2:18" s="1" customFormat="1" ht="14.45" customHeight="1">
      <c r="B33" s="32"/>
      <c r="C33" s="33"/>
      <c r="D33" s="33"/>
      <c r="E33" s="39" t="s">
        <v>39</v>
      </c>
      <c r="F33" s="40">
        <v>0.15</v>
      </c>
      <c r="G33" s="112" t="s">
        <v>38</v>
      </c>
      <c r="H33" s="229">
        <f>ROUND((SUM(BF91:BF92)+SUM(BF110:BF150)), 2)</f>
        <v>0</v>
      </c>
      <c r="I33" s="225"/>
      <c r="J33" s="225"/>
      <c r="K33" s="33"/>
      <c r="L33" s="33"/>
      <c r="M33" s="229">
        <f>ROUND(ROUND((SUM(BF91:BF92)+SUM(BF110:BF150)), 2)*F33, 2)</f>
        <v>0</v>
      </c>
      <c r="N33" s="225"/>
      <c r="O33" s="225"/>
      <c r="P33" s="225"/>
      <c r="Q33" s="33"/>
      <c r="R33" s="34"/>
    </row>
    <row r="34" spans="2:18" s="1" customFormat="1" ht="14.45" hidden="1" customHeight="1">
      <c r="B34" s="32"/>
      <c r="C34" s="33"/>
      <c r="D34" s="33"/>
      <c r="E34" s="39" t="s">
        <v>40</v>
      </c>
      <c r="F34" s="40">
        <v>0.21</v>
      </c>
      <c r="G34" s="112" t="s">
        <v>38</v>
      </c>
      <c r="H34" s="229">
        <f>ROUND((SUM(BG91:BG92)+SUM(BG110:BG150)), 2)</f>
        <v>0</v>
      </c>
      <c r="I34" s="225"/>
      <c r="J34" s="225"/>
      <c r="K34" s="33"/>
      <c r="L34" s="33"/>
      <c r="M34" s="229">
        <v>0</v>
      </c>
      <c r="N34" s="225"/>
      <c r="O34" s="225"/>
      <c r="P34" s="225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41</v>
      </c>
      <c r="F35" s="40">
        <v>0.15</v>
      </c>
      <c r="G35" s="112" t="s">
        <v>38</v>
      </c>
      <c r="H35" s="229">
        <f>ROUND((SUM(BH91:BH92)+SUM(BH110:BH150)), 2)</f>
        <v>0</v>
      </c>
      <c r="I35" s="225"/>
      <c r="J35" s="225"/>
      <c r="K35" s="33"/>
      <c r="L35" s="33"/>
      <c r="M35" s="229">
        <v>0</v>
      </c>
      <c r="N35" s="225"/>
      <c r="O35" s="225"/>
      <c r="P35" s="225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42</v>
      </c>
      <c r="F36" s="40">
        <v>0</v>
      </c>
      <c r="G36" s="112" t="s">
        <v>38</v>
      </c>
      <c r="H36" s="229">
        <f>ROUND((SUM(BI91:BI92)+SUM(BI110:BI150)), 2)</f>
        <v>0</v>
      </c>
      <c r="I36" s="225"/>
      <c r="J36" s="225"/>
      <c r="K36" s="33"/>
      <c r="L36" s="33"/>
      <c r="M36" s="229">
        <v>0</v>
      </c>
      <c r="N36" s="225"/>
      <c r="O36" s="225"/>
      <c r="P36" s="225"/>
      <c r="Q36" s="33"/>
      <c r="R36" s="34"/>
    </row>
    <row r="37" spans="2:18" s="1" customFormat="1" ht="6.95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>
      <c r="B38" s="32"/>
      <c r="C38" s="107"/>
      <c r="D38" s="113" t="s">
        <v>43</v>
      </c>
      <c r="E38" s="76"/>
      <c r="F38" s="76"/>
      <c r="G38" s="114" t="s">
        <v>44</v>
      </c>
      <c r="H38" s="115" t="s">
        <v>45</v>
      </c>
      <c r="I38" s="76"/>
      <c r="J38" s="76"/>
      <c r="K38" s="76"/>
      <c r="L38" s="230">
        <f>SUM(M30:M36)</f>
        <v>0</v>
      </c>
      <c r="M38" s="230"/>
      <c r="N38" s="230"/>
      <c r="O38" s="230"/>
      <c r="P38" s="231"/>
      <c r="Q38" s="107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ht="13.5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4"/>
    </row>
    <row r="42" spans="2:18" ht="13.5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 ht="13.5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 ht="13.5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 ht="13.5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 ht="13.5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 ht="13.5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 ht="13.5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 ht="13.5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>
      <c r="B50" s="32"/>
      <c r="C50" s="33"/>
      <c r="D50" s="47" t="s">
        <v>46</v>
      </c>
      <c r="E50" s="48"/>
      <c r="F50" s="48"/>
      <c r="G50" s="48"/>
      <c r="H50" s="49"/>
      <c r="I50" s="33"/>
      <c r="J50" s="47" t="s">
        <v>47</v>
      </c>
      <c r="K50" s="48"/>
      <c r="L50" s="48"/>
      <c r="M50" s="48"/>
      <c r="N50" s="48"/>
      <c r="O50" s="48"/>
      <c r="P50" s="49"/>
      <c r="Q50" s="33"/>
      <c r="R50" s="34"/>
    </row>
    <row r="51" spans="2:18" ht="13.5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 ht="13.5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 ht="13.5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 ht="13.5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 ht="13.5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 ht="13.5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 ht="13.5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 ht="13.5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>
      <c r="B59" s="32"/>
      <c r="C59" s="33"/>
      <c r="D59" s="52" t="s">
        <v>48</v>
      </c>
      <c r="E59" s="53"/>
      <c r="F59" s="53"/>
      <c r="G59" s="54" t="s">
        <v>49</v>
      </c>
      <c r="H59" s="55"/>
      <c r="I59" s="33"/>
      <c r="J59" s="52" t="s">
        <v>48</v>
      </c>
      <c r="K59" s="53"/>
      <c r="L59" s="53"/>
      <c r="M59" s="53"/>
      <c r="N59" s="54" t="s">
        <v>49</v>
      </c>
      <c r="O59" s="53"/>
      <c r="P59" s="55"/>
      <c r="Q59" s="33"/>
      <c r="R59" s="34"/>
    </row>
    <row r="60" spans="2:18" ht="13.5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>
      <c r="B61" s="32"/>
      <c r="C61" s="33"/>
      <c r="D61" s="47" t="s">
        <v>50</v>
      </c>
      <c r="E61" s="48"/>
      <c r="F61" s="48"/>
      <c r="G61" s="48"/>
      <c r="H61" s="49"/>
      <c r="I61" s="33"/>
      <c r="J61" s="47" t="s">
        <v>51</v>
      </c>
      <c r="K61" s="48"/>
      <c r="L61" s="48"/>
      <c r="M61" s="48"/>
      <c r="N61" s="48"/>
      <c r="O61" s="48"/>
      <c r="P61" s="49"/>
      <c r="Q61" s="33"/>
      <c r="R61" s="34"/>
    </row>
    <row r="62" spans="2:18" ht="13.5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 ht="13.5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 ht="13.5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21" ht="13.5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21" ht="13.5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21" ht="13.5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21" ht="13.5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21" ht="13.5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21" s="1" customFormat="1">
      <c r="B70" s="32"/>
      <c r="C70" s="33"/>
      <c r="D70" s="52" t="s">
        <v>48</v>
      </c>
      <c r="E70" s="53"/>
      <c r="F70" s="53"/>
      <c r="G70" s="54" t="s">
        <v>49</v>
      </c>
      <c r="H70" s="55"/>
      <c r="I70" s="33"/>
      <c r="J70" s="52" t="s">
        <v>48</v>
      </c>
      <c r="K70" s="53"/>
      <c r="L70" s="53"/>
      <c r="M70" s="53"/>
      <c r="N70" s="54" t="s">
        <v>49</v>
      </c>
      <c r="O70" s="53"/>
      <c r="P70" s="55"/>
      <c r="Q70" s="33"/>
      <c r="R70" s="34"/>
    </row>
    <row r="71" spans="2:21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5" customHeight="1">
      <c r="B75" s="116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8"/>
    </row>
    <row r="76" spans="2:21" s="1" customFormat="1" ht="36.950000000000003" customHeight="1">
      <c r="B76" s="32"/>
      <c r="C76" s="178" t="s">
        <v>161</v>
      </c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34"/>
      <c r="T76" s="119"/>
      <c r="U76" s="119"/>
    </row>
    <row r="77" spans="2:21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19"/>
      <c r="U77" s="119"/>
    </row>
    <row r="78" spans="2:21" s="1" customFormat="1" ht="30" customHeight="1">
      <c r="B78" s="32"/>
      <c r="C78" s="29" t="s">
        <v>16</v>
      </c>
      <c r="D78" s="33"/>
      <c r="E78" s="33"/>
      <c r="F78" s="223" t="str">
        <f>F6</f>
        <v>Pardubice - Černá za Bory malá okružní křižovatka silnic II/322 a III/2983</v>
      </c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33"/>
      <c r="R78" s="34"/>
      <c r="T78" s="119"/>
      <c r="U78" s="119"/>
    </row>
    <row r="79" spans="2:21" s="1" customFormat="1" ht="36.950000000000003" customHeight="1">
      <c r="B79" s="32"/>
      <c r="C79" s="66" t="s">
        <v>123</v>
      </c>
      <c r="D79" s="33"/>
      <c r="E79" s="33"/>
      <c r="F79" s="208" t="str">
        <f>F7</f>
        <v>SO 000 - Vedlejší a ostaní náklady stavby</v>
      </c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33"/>
      <c r="R79" s="34"/>
      <c r="T79" s="119"/>
      <c r="U79" s="119"/>
    </row>
    <row r="80" spans="2:21" s="1" customFormat="1" ht="6.95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  <c r="T80" s="119"/>
      <c r="U80" s="119"/>
    </row>
    <row r="81" spans="2:47" s="1" customFormat="1" ht="18" customHeight="1">
      <c r="B81" s="32"/>
      <c r="C81" s="29" t="s">
        <v>21</v>
      </c>
      <c r="D81" s="33"/>
      <c r="E81" s="33"/>
      <c r="F81" s="27" t="str">
        <f>F9</f>
        <v xml:space="preserve"> </v>
      </c>
      <c r="G81" s="33"/>
      <c r="H81" s="33"/>
      <c r="I81" s="33"/>
      <c r="J81" s="33"/>
      <c r="K81" s="29" t="s">
        <v>23</v>
      </c>
      <c r="L81" s="33"/>
      <c r="M81" s="226" t="str">
        <f>IF(O9="","",O9)</f>
        <v>19. 11. 2018</v>
      </c>
      <c r="N81" s="226"/>
      <c r="O81" s="226"/>
      <c r="P81" s="226"/>
      <c r="Q81" s="33"/>
      <c r="R81" s="34"/>
      <c r="T81" s="119"/>
      <c r="U81" s="119"/>
    </row>
    <row r="82" spans="2:47" s="1" customFormat="1" ht="6.95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  <c r="T82" s="119"/>
      <c r="U82" s="119"/>
    </row>
    <row r="83" spans="2:47" s="1" customFormat="1">
      <c r="B83" s="32"/>
      <c r="C83" s="29" t="s">
        <v>25</v>
      </c>
      <c r="D83" s="33"/>
      <c r="E83" s="33"/>
      <c r="F83" s="27" t="str">
        <f>E12</f>
        <v xml:space="preserve"> </v>
      </c>
      <c r="G83" s="33"/>
      <c r="H83" s="33"/>
      <c r="I83" s="33"/>
      <c r="J83" s="33"/>
      <c r="K83" s="29" t="s">
        <v>29</v>
      </c>
      <c r="L83" s="33"/>
      <c r="M83" s="180" t="str">
        <f>E18</f>
        <v xml:space="preserve"> </v>
      </c>
      <c r="N83" s="180"/>
      <c r="O83" s="180"/>
      <c r="P83" s="180"/>
      <c r="Q83" s="180"/>
      <c r="R83" s="34"/>
      <c r="T83" s="119"/>
      <c r="U83" s="119"/>
    </row>
    <row r="84" spans="2:47" s="1" customFormat="1" ht="14.45" customHeight="1">
      <c r="B84" s="32"/>
      <c r="C84" s="29" t="s">
        <v>28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31</v>
      </c>
      <c r="L84" s="33"/>
      <c r="M84" s="180" t="str">
        <f>E21</f>
        <v xml:space="preserve"> </v>
      </c>
      <c r="N84" s="180"/>
      <c r="O84" s="180"/>
      <c r="P84" s="180"/>
      <c r="Q84" s="180"/>
      <c r="R84" s="34"/>
      <c r="T84" s="119"/>
      <c r="U84" s="119"/>
    </row>
    <row r="85" spans="2:47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  <c r="T85" s="119"/>
      <c r="U85" s="119"/>
    </row>
    <row r="86" spans="2:47" s="1" customFormat="1" ht="29.25" customHeight="1">
      <c r="B86" s="32"/>
      <c r="C86" s="232" t="s">
        <v>162</v>
      </c>
      <c r="D86" s="233"/>
      <c r="E86" s="233"/>
      <c r="F86" s="233"/>
      <c r="G86" s="233"/>
      <c r="H86" s="107"/>
      <c r="I86" s="107"/>
      <c r="J86" s="107"/>
      <c r="K86" s="107"/>
      <c r="L86" s="107"/>
      <c r="M86" s="107"/>
      <c r="N86" s="232" t="s">
        <v>163</v>
      </c>
      <c r="O86" s="233"/>
      <c r="P86" s="233"/>
      <c r="Q86" s="233"/>
      <c r="R86" s="34"/>
      <c r="T86" s="119"/>
      <c r="U86" s="119"/>
    </row>
    <row r="87" spans="2:47" s="1" customFormat="1" ht="10.3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  <c r="T87" s="119"/>
      <c r="U87" s="119"/>
    </row>
    <row r="88" spans="2:47" s="1" customFormat="1" ht="29.25" customHeight="1">
      <c r="B88" s="32"/>
      <c r="C88" s="120" t="s">
        <v>164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187">
        <f>N110</f>
        <v>0</v>
      </c>
      <c r="O88" s="234"/>
      <c r="P88" s="234"/>
      <c r="Q88" s="234"/>
      <c r="R88" s="34"/>
      <c r="T88" s="119"/>
      <c r="U88" s="119"/>
      <c r="AU88" s="19" t="s">
        <v>115</v>
      </c>
    </row>
    <row r="89" spans="2:47" s="6" customFormat="1" ht="24.95" customHeight="1">
      <c r="B89" s="121"/>
      <c r="C89" s="122"/>
      <c r="D89" s="123" t="s">
        <v>170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35">
        <f>N111</f>
        <v>0</v>
      </c>
      <c r="O89" s="236"/>
      <c r="P89" s="236"/>
      <c r="Q89" s="236"/>
      <c r="R89" s="124"/>
      <c r="T89" s="125"/>
      <c r="U89" s="125"/>
    </row>
    <row r="90" spans="2:47" s="1" customFormat="1" ht="21.75" customHeight="1"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4"/>
      <c r="T90" s="119"/>
      <c r="U90" s="119"/>
    </row>
    <row r="91" spans="2:47" s="1" customFormat="1" ht="29.25" customHeight="1">
      <c r="B91" s="32"/>
      <c r="C91" s="120" t="s">
        <v>171</v>
      </c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234">
        <v>0</v>
      </c>
      <c r="O91" s="237"/>
      <c r="P91" s="237"/>
      <c r="Q91" s="237"/>
      <c r="R91" s="34"/>
      <c r="T91" s="126"/>
      <c r="U91" s="127" t="s">
        <v>36</v>
      </c>
    </row>
    <row r="92" spans="2:47" s="1" customFormat="1" ht="18" customHeight="1"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4"/>
      <c r="T92" s="119"/>
      <c r="U92" s="119"/>
    </row>
    <row r="93" spans="2:47" s="1" customFormat="1" ht="29.25" customHeight="1">
      <c r="B93" s="32"/>
      <c r="C93" s="106" t="s">
        <v>106</v>
      </c>
      <c r="D93" s="107"/>
      <c r="E93" s="107"/>
      <c r="F93" s="107"/>
      <c r="G93" s="107"/>
      <c r="H93" s="107"/>
      <c r="I93" s="107"/>
      <c r="J93" s="107"/>
      <c r="K93" s="107"/>
      <c r="L93" s="210">
        <f>ROUND(SUM(N88+N91),2)</f>
        <v>0</v>
      </c>
      <c r="M93" s="210"/>
      <c r="N93" s="210"/>
      <c r="O93" s="210"/>
      <c r="P93" s="210"/>
      <c r="Q93" s="210"/>
      <c r="R93" s="34"/>
      <c r="T93" s="119"/>
      <c r="U93" s="119"/>
    </row>
    <row r="94" spans="2:47" s="1" customFormat="1" ht="6.95" customHeight="1">
      <c r="B94" s="56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8"/>
      <c r="T94" s="119"/>
      <c r="U94" s="119"/>
    </row>
    <row r="98" spans="2:65" s="1" customFormat="1" ht="6.95" customHeight="1"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1"/>
    </row>
    <row r="99" spans="2:65" s="1" customFormat="1" ht="36.950000000000003" customHeight="1">
      <c r="B99" s="32"/>
      <c r="C99" s="178" t="s">
        <v>172</v>
      </c>
      <c r="D99" s="225"/>
      <c r="E99" s="225"/>
      <c r="F99" s="225"/>
      <c r="G99" s="225"/>
      <c r="H99" s="225"/>
      <c r="I99" s="225"/>
      <c r="J99" s="225"/>
      <c r="K99" s="225"/>
      <c r="L99" s="225"/>
      <c r="M99" s="225"/>
      <c r="N99" s="225"/>
      <c r="O99" s="225"/>
      <c r="P99" s="225"/>
      <c r="Q99" s="225"/>
      <c r="R99" s="34"/>
    </row>
    <row r="100" spans="2:65" s="1" customFormat="1" ht="6.95" customHeight="1"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4"/>
    </row>
    <row r="101" spans="2:65" s="1" customFormat="1" ht="30" customHeight="1">
      <c r="B101" s="32"/>
      <c r="C101" s="29" t="s">
        <v>16</v>
      </c>
      <c r="D101" s="33"/>
      <c r="E101" s="33"/>
      <c r="F101" s="223" t="str">
        <f>F6</f>
        <v>Pardubice - Černá za Bory malá okružní křižovatka silnic II/322 a III/2983</v>
      </c>
      <c r="G101" s="224"/>
      <c r="H101" s="224"/>
      <c r="I101" s="224"/>
      <c r="J101" s="224"/>
      <c r="K101" s="224"/>
      <c r="L101" s="224"/>
      <c r="M101" s="224"/>
      <c r="N101" s="224"/>
      <c r="O101" s="224"/>
      <c r="P101" s="224"/>
      <c r="Q101" s="33"/>
      <c r="R101" s="34"/>
    </row>
    <row r="102" spans="2:65" s="1" customFormat="1" ht="36.950000000000003" customHeight="1">
      <c r="B102" s="32"/>
      <c r="C102" s="66" t="s">
        <v>123</v>
      </c>
      <c r="D102" s="33"/>
      <c r="E102" s="33"/>
      <c r="F102" s="208" t="str">
        <f>F7</f>
        <v>SO 000 - Vedlejší a ostaní náklady stavby</v>
      </c>
      <c r="G102" s="225"/>
      <c r="H102" s="225"/>
      <c r="I102" s="225"/>
      <c r="J102" s="225"/>
      <c r="K102" s="225"/>
      <c r="L102" s="225"/>
      <c r="M102" s="225"/>
      <c r="N102" s="225"/>
      <c r="O102" s="225"/>
      <c r="P102" s="225"/>
      <c r="Q102" s="33"/>
      <c r="R102" s="34"/>
    </row>
    <row r="103" spans="2:65" s="1" customFormat="1" ht="6.95" customHeight="1"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4"/>
    </row>
    <row r="104" spans="2:65" s="1" customFormat="1" ht="18" customHeight="1">
      <c r="B104" s="32"/>
      <c r="C104" s="29" t="s">
        <v>21</v>
      </c>
      <c r="D104" s="33"/>
      <c r="E104" s="33"/>
      <c r="F104" s="27" t="str">
        <f>F9</f>
        <v xml:space="preserve"> </v>
      </c>
      <c r="G104" s="33"/>
      <c r="H104" s="33"/>
      <c r="I104" s="33"/>
      <c r="J104" s="33"/>
      <c r="K104" s="29" t="s">
        <v>23</v>
      </c>
      <c r="L104" s="33"/>
      <c r="M104" s="226" t="str">
        <f>IF(O9="","",O9)</f>
        <v>19. 11. 2018</v>
      </c>
      <c r="N104" s="226"/>
      <c r="O104" s="226"/>
      <c r="P104" s="226"/>
      <c r="Q104" s="33"/>
      <c r="R104" s="34"/>
    </row>
    <row r="105" spans="2:65" s="1" customFormat="1" ht="6.95" customHeight="1"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4"/>
    </row>
    <row r="106" spans="2:65" s="1" customFormat="1">
      <c r="B106" s="32"/>
      <c r="C106" s="29" t="s">
        <v>25</v>
      </c>
      <c r="D106" s="33"/>
      <c r="E106" s="33"/>
      <c r="F106" s="27" t="str">
        <f>E12</f>
        <v xml:space="preserve"> </v>
      </c>
      <c r="G106" s="33"/>
      <c r="H106" s="33"/>
      <c r="I106" s="33"/>
      <c r="J106" s="33"/>
      <c r="K106" s="29" t="s">
        <v>29</v>
      </c>
      <c r="L106" s="33"/>
      <c r="M106" s="180" t="str">
        <f>E18</f>
        <v xml:space="preserve"> </v>
      </c>
      <c r="N106" s="180"/>
      <c r="O106" s="180"/>
      <c r="P106" s="180"/>
      <c r="Q106" s="180"/>
      <c r="R106" s="34"/>
    </row>
    <row r="107" spans="2:65" s="1" customFormat="1" ht="14.45" customHeight="1">
      <c r="B107" s="32"/>
      <c r="C107" s="29" t="s">
        <v>28</v>
      </c>
      <c r="D107" s="33"/>
      <c r="E107" s="33"/>
      <c r="F107" s="27" t="str">
        <f>IF(E15="","",E15)</f>
        <v xml:space="preserve"> </v>
      </c>
      <c r="G107" s="33"/>
      <c r="H107" s="33"/>
      <c r="I107" s="33"/>
      <c r="J107" s="33"/>
      <c r="K107" s="29" t="s">
        <v>31</v>
      </c>
      <c r="L107" s="33"/>
      <c r="M107" s="180" t="str">
        <f>E21</f>
        <v xml:space="preserve"> </v>
      </c>
      <c r="N107" s="180"/>
      <c r="O107" s="180"/>
      <c r="P107" s="180"/>
      <c r="Q107" s="180"/>
      <c r="R107" s="34"/>
    </row>
    <row r="108" spans="2:65" s="1" customFormat="1" ht="10.35" customHeight="1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4"/>
    </row>
    <row r="109" spans="2:65" s="7" customFormat="1" ht="29.25" customHeight="1">
      <c r="B109" s="128"/>
      <c r="C109" s="129" t="s">
        <v>173</v>
      </c>
      <c r="D109" s="130" t="s">
        <v>174</v>
      </c>
      <c r="E109" s="130" t="s">
        <v>54</v>
      </c>
      <c r="F109" s="238" t="s">
        <v>175</v>
      </c>
      <c r="G109" s="238"/>
      <c r="H109" s="238"/>
      <c r="I109" s="238"/>
      <c r="J109" s="130" t="s">
        <v>176</v>
      </c>
      <c r="K109" s="130" t="s">
        <v>177</v>
      </c>
      <c r="L109" s="238" t="s">
        <v>178</v>
      </c>
      <c r="M109" s="238"/>
      <c r="N109" s="238" t="s">
        <v>163</v>
      </c>
      <c r="O109" s="238"/>
      <c r="P109" s="238"/>
      <c r="Q109" s="239"/>
      <c r="R109" s="131"/>
      <c r="T109" s="77" t="s">
        <v>179</v>
      </c>
      <c r="U109" s="78" t="s">
        <v>36</v>
      </c>
      <c r="V109" s="78" t="s">
        <v>180</v>
      </c>
      <c r="W109" s="78" t="s">
        <v>181</v>
      </c>
      <c r="X109" s="78" t="s">
        <v>182</v>
      </c>
      <c r="Y109" s="78" t="s">
        <v>183</v>
      </c>
      <c r="Z109" s="78" t="s">
        <v>184</v>
      </c>
      <c r="AA109" s="79" t="s">
        <v>185</v>
      </c>
    </row>
    <row r="110" spans="2:65" s="1" customFormat="1" ht="29.25" customHeight="1">
      <c r="B110" s="32"/>
      <c r="C110" s="81" t="s">
        <v>149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240">
        <f>BK110</f>
        <v>0</v>
      </c>
      <c r="O110" s="241"/>
      <c r="P110" s="241"/>
      <c r="Q110" s="241"/>
      <c r="R110" s="34"/>
      <c r="T110" s="80"/>
      <c r="U110" s="48"/>
      <c r="V110" s="48"/>
      <c r="W110" s="132">
        <f>W111</f>
        <v>0</v>
      </c>
      <c r="X110" s="48"/>
      <c r="Y110" s="132">
        <f>Y111</f>
        <v>0</v>
      </c>
      <c r="Z110" s="48"/>
      <c r="AA110" s="133">
        <f>AA111</f>
        <v>0</v>
      </c>
      <c r="AT110" s="19" t="s">
        <v>71</v>
      </c>
      <c r="AU110" s="19" t="s">
        <v>115</v>
      </c>
      <c r="BK110" s="134">
        <f>BK111</f>
        <v>0</v>
      </c>
    </row>
    <row r="111" spans="2:65" s="8" customFormat="1" ht="37.35" customHeight="1">
      <c r="B111" s="135"/>
      <c r="C111" s="136"/>
      <c r="D111" s="137" t="s">
        <v>170</v>
      </c>
      <c r="E111" s="137"/>
      <c r="F111" s="137"/>
      <c r="G111" s="137"/>
      <c r="H111" s="137"/>
      <c r="I111" s="137"/>
      <c r="J111" s="137"/>
      <c r="K111" s="137"/>
      <c r="L111" s="137"/>
      <c r="M111" s="137"/>
      <c r="N111" s="221">
        <f>BK111</f>
        <v>0</v>
      </c>
      <c r="O111" s="222"/>
      <c r="P111" s="222"/>
      <c r="Q111" s="222"/>
      <c r="R111" s="138"/>
      <c r="T111" s="139"/>
      <c r="U111" s="136"/>
      <c r="V111" s="136"/>
      <c r="W111" s="140">
        <f>SUM(W112:W150)</f>
        <v>0</v>
      </c>
      <c r="X111" s="136"/>
      <c r="Y111" s="140">
        <f>SUM(Y112:Y150)</f>
        <v>0</v>
      </c>
      <c r="Z111" s="136"/>
      <c r="AA111" s="141">
        <f>SUM(AA112:AA150)</f>
        <v>0</v>
      </c>
      <c r="AR111" s="142" t="s">
        <v>186</v>
      </c>
      <c r="AT111" s="143" t="s">
        <v>71</v>
      </c>
      <c r="AU111" s="143" t="s">
        <v>72</v>
      </c>
      <c r="AY111" s="142" t="s">
        <v>187</v>
      </c>
      <c r="BK111" s="144">
        <f>SUM(BK112:BK150)</f>
        <v>0</v>
      </c>
    </row>
    <row r="112" spans="2:65" s="1" customFormat="1" ht="25.5" customHeight="1">
      <c r="B112" s="32"/>
      <c r="C112" s="145" t="s">
        <v>80</v>
      </c>
      <c r="D112" s="145" t="s">
        <v>188</v>
      </c>
      <c r="E112" s="146" t="s">
        <v>1479</v>
      </c>
      <c r="F112" s="217" t="s">
        <v>1480</v>
      </c>
      <c r="G112" s="217"/>
      <c r="H112" s="217"/>
      <c r="I112" s="217"/>
      <c r="J112" s="147" t="s">
        <v>513</v>
      </c>
      <c r="K112" s="148">
        <v>1</v>
      </c>
      <c r="L112" s="218">
        <v>0</v>
      </c>
      <c r="M112" s="218"/>
      <c r="N112" s="218">
        <f>ROUND(L112*K112,2)</f>
        <v>0</v>
      </c>
      <c r="O112" s="218"/>
      <c r="P112" s="218"/>
      <c r="Q112" s="218"/>
      <c r="R112" s="34"/>
      <c r="T112" s="149" t="s">
        <v>19</v>
      </c>
      <c r="U112" s="41" t="s">
        <v>37</v>
      </c>
      <c r="V112" s="150">
        <v>0</v>
      </c>
      <c r="W112" s="150">
        <f>V112*K112</f>
        <v>0</v>
      </c>
      <c r="X112" s="150">
        <v>0</v>
      </c>
      <c r="Y112" s="150">
        <f>X112*K112</f>
        <v>0</v>
      </c>
      <c r="Z112" s="150">
        <v>0</v>
      </c>
      <c r="AA112" s="151">
        <f>Z112*K112</f>
        <v>0</v>
      </c>
      <c r="AR112" s="19" t="s">
        <v>186</v>
      </c>
      <c r="AT112" s="19" t="s">
        <v>188</v>
      </c>
      <c r="AU112" s="19" t="s">
        <v>80</v>
      </c>
      <c r="AY112" s="19" t="s">
        <v>187</v>
      </c>
      <c r="BE112" s="152">
        <f>IF(U112="základní",N112,0)</f>
        <v>0</v>
      </c>
      <c r="BF112" s="152">
        <f>IF(U112="snížená",N112,0)</f>
        <v>0</v>
      </c>
      <c r="BG112" s="152">
        <f>IF(U112="zákl. přenesená",N112,0)</f>
        <v>0</v>
      </c>
      <c r="BH112" s="152">
        <f>IF(U112="sníž. přenesená",N112,0)</f>
        <v>0</v>
      </c>
      <c r="BI112" s="152">
        <f>IF(U112="nulová",N112,0)</f>
        <v>0</v>
      </c>
      <c r="BJ112" s="19" t="s">
        <v>80</v>
      </c>
      <c r="BK112" s="152">
        <f>ROUND(L112*K112,2)</f>
        <v>0</v>
      </c>
      <c r="BL112" s="19" t="s">
        <v>186</v>
      </c>
      <c r="BM112" s="19" t="s">
        <v>1481</v>
      </c>
    </row>
    <row r="113" spans="2:65" s="9" customFormat="1" ht="25.5" customHeight="1">
      <c r="B113" s="153"/>
      <c r="C113" s="154"/>
      <c r="D113" s="154"/>
      <c r="E113" s="155" t="s">
        <v>19</v>
      </c>
      <c r="F113" s="219" t="s">
        <v>1482</v>
      </c>
      <c r="G113" s="220"/>
      <c r="H113" s="220"/>
      <c r="I113" s="220"/>
      <c r="J113" s="154"/>
      <c r="K113" s="155" t="s">
        <v>19</v>
      </c>
      <c r="L113" s="154"/>
      <c r="M113" s="154"/>
      <c r="N113" s="154"/>
      <c r="O113" s="154"/>
      <c r="P113" s="154"/>
      <c r="Q113" s="154"/>
      <c r="R113" s="156"/>
      <c r="T113" s="157"/>
      <c r="U113" s="154"/>
      <c r="V113" s="154"/>
      <c r="W113" s="154"/>
      <c r="X113" s="154"/>
      <c r="Y113" s="154"/>
      <c r="Z113" s="154"/>
      <c r="AA113" s="158"/>
      <c r="AT113" s="159" t="s">
        <v>194</v>
      </c>
      <c r="AU113" s="159" t="s">
        <v>80</v>
      </c>
      <c r="AV113" s="9" t="s">
        <v>80</v>
      </c>
      <c r="AW113" s="9" t="s">
        <v>30</v>
      </c>
      <c r="AX113" s="9" t="s">
        <v>72</v>
      </c>
      <c r="AY113" s="159" t="s">
        <v>187</v>
      </c>
    </row>
    <row r="114" spans="2:65" s="9" customFormat="1" ht="25.5" customHeight="1">
      <c r="B114" s="153"/>
      <c r="C114" s="154"/>
      <c r="D114" s="154"/>
      <c r="E114" s="155" t="s">
        <v>19</v>
      </c>
      <c r="F114" s="215" t="s">
        <v>1483</v>
      </c>
      <c r="G114" s="216"/>
      <c r="H114" s="216"/>
      <c r="I114" s="216"/>
      <c r="J114" s="154"/>
      <c r="K114" s="155" t="s">
        <v>19</v>
      </c>
      <c r="L114" s="154"/>
      <c r="M114" s="154"/>
      <c r="N114" s="154"/>
      <c r="O114" s="154"/>
      <c r="P114" s="154"/>
      <c r="Q114" s="154"/>
      <c r="R114" s="156"/>
      <c r="T114" s="157"/>
      <c r="U114" s="154"/>
      <c r="V114" s="154"/>
      <c r="W114" s="154"/>
      <c r="X114" s="154"/>
      <c r="Y114" s="154"/>
      <c r="Z114" s="154"/>
      <c r="AA114" s="158"/>
      <c r="AT114" s="159" t="s">
        <v>194</v>
      </c>
      <c r="AU114" s="159" t="s">
        <v>80</v>
      </c>
      <c r="AV114" s="9" t="s">
        <v>80</v>
      </c>
      <c r="AW114" s="9" t="s">
        <v>30</v>
      </c>
      <c r="AX114" s="9" t="s">
        <v>72</v>
      </c>
      <c r="AY114" s="159" t="s">
        <v>187</v>
      </c>
    </row>
    <row r="115" spans="2:65" s="10" customFormat="1" ht="16.5" customHeight="1">
      <c r="B115" s="160"/>
      <c r="C115" s="161"/>
      <c r="D115" s="161"/>
      <c r="E115" s="162" t="s">
        <v>207</v>
      </c>
      <c r="F115" s="213" t="s">
        <v>80</v>
      </c>
      <c r="G115" s="214"/>
      <c r="H115" s="214"/>
      <c r="I115" s="214"/>
      <c r="J115" s="161"/>
      <c r="K115" s="163">
        <v>1</v>
      </c>
      <c r="L115" s="161"/>
      <c r="M115" s="161"/>
      <c r="N115" s="161"/>
      <c r="O115" s="161"/>
      <c r="P115" s="161"/>
      <c r="Q115" s="161"/>
      <c r="R115" s="164"/>
      <c r="T115" s="165"/>
      <c r="U115" s="161"/>
      <c r="V115" s="161"/>
      <c r="W115" s="161"/>
      <c r="X115" s="161"/>
      <c r="Y115" s="161"/>
      <c r="Z115" s="161"/>
      <c r="AA115" s="166"/>
      <c r="AT115" s="167" t="s">
        <v>194</v>
      </c>
      <c r="AU115" s="167" t="s">
        <v>80</v>
      </c>
      <c r="AV115" s="10" t="s">
        <v>114</v>
      </c>
      <c r="AW115" s="10" t="s">
        <v>30</v>
      </c>
      <c r="AX115" s="10" t="s">
        <v>80</v>
      </c>
      <c r="AY115" s="167" t="s">
        <v>187</v>
      </c>
    </row>
    <row r="116" spans="2:65" s="1" customFormat="1" ht="25.5" customHeight="1">
      <c r="B116" s="32"/>
      <c r="C116" s="145" t="s">
        <v>114</v>
      </c>
      <c r="D116" s="145" t="s">
        <v>188</v>
      </c>
      <c r="E116" s="146" t="s">
        <v>1484</v>
      </c>
      <c r="F116" s="217" t="s">
        <v>1485</v>
      </c>
      <c r="G116" s="217"/>
      <c r="H116" s="217"/>
      <c r="I116" s="217"/>
      <c r="J116" s="147" t="s">
        <v>513</v>
      </c>
      <c r="K116" s="148">
        <v>1</v>
      </c>
      <c r="L116" s="218">
        <v>0</v>
      </c>
      <c r="M116" s="218"/>
      <c r="N116" s="218">
        <f>ROUND(L116*K116,2)</f>
        <v>0</v>
      </c>
      <c r="O116" s="218"/>
      <c r="P116" s="218"/>
      <c r="Q116" s="218"/>
      <c r="R116" s="34"/>
      <c r="T116" s="149" t="s">
        <v>19</v>
      </c>
      <c r="U116" s="41" t="s">
        <v>37</v>
      </c>
      <c r="V116" s="150">
        <v>0</v>
      </c>
      <c r="W116" s="150">
        <f>V116*K116</f>
        <v>0</v>
      </c>
      <c r="X116" s="150">
        <v>0</v>
      </c>
      <c r="Y116" s="150">
        <f>X116*K116</f>
        <v>0</v>
      </c>
      <c r="Z116" s="150">
        <v>0</v>
      </c>
      <c r="AA116" s="151">
        <f>Z116*K116</f>
        <v>0</v>
      </c>
      <c r="AR116" s="19" t="s">
        <v>186</v>
      </c>
      <c r="AT116" s="19" t="s">
        <v>188</v>
      </c>
      <c r="AU116" s="19" t="s">
        <v>80</v>
      </c>
      <c r="AY116" s="19" t="s">
        <v>187</v>
      </c>
      <c r="BE116" s="152">
        <f>IF(U116="základní",N116,0)</f>
        <v>0</v>
      </c>
      <c r="BF116" s="152">
        <f>IF(U116="snížená",N116,0)</f>
        <v>0</v>
      </c>
      <c r="BG116" s="152">
        <f>IF(U116="zákl. přenesená",N116,0)</f>
        <v>0</v>
      </c>
      <c r="BH116" s="152">
        <f>IF(U116="sníž. přenesená",N116,0)</f>
        <v>0</v>
      </c>
      <c r="BI116" s="152">
        <f>IF(U116="nulová",N116,0)</f>
        <v>0</v>
      </c>
      <c r="BJ116" s="19" t="s">
        <v>80</v>
      </c>
      <c r="BK116" s="152">
        <f>ROUND(L116*K116,2)</f>
        <v>0</v>
      </c>
      <c r="BL116" s="19" t="s">
        <v>186</v>
      </c>
      <c r="BM116" s="19" t="s">
        <v>1486</v>
      </c>
    </row>
    <row r="117" spans="2:65" s="9" customFormat="1" ht="38.25" customHeight="1">
      <c r="B117" s="153"/>
      <c r="C117" s="154"/>
      <c r="D117" s="154"/>
      <c r="E117" s="155" t="s">
        <v>19</v>
      </c>
      <c r="F117" s="219" t="s">
        <v>1487</v>
      </c>
      <c r="G117" s="220"/>
      <c r="H117" s="220"/>
      <c r="I117" s="220"/>
      <c r="J117" s="154"/>
      <c r="K117" s="155" t="s">
        <v>19</v>
      </c>
      <c r="L117" s="154"/>
      <c r="M117" s="154"/>
      <c r="N117" s="154"/>
      <c r="O117" s="154"/>
      <c r="P117" s="154"/>
      <c r="Q117" s="154"/>
      <c r="R117" s="156"/>
      <c r="T117" s="157"/>
      <c r="U117" s="154"/>
      <c r="V117" s="154"/>
      <c r="W117" s="154"/>
      <c r="X117" s="154"/>
      <c r="Y117" s="154"/>
      <c r="Z117" s="154"/>
      <c r="AA117" s="158"/>
      <c r="AT117" s="159" t="s">
        <v>194</v>
      </c>
      <c r="AU117" s="159" t="s">
        <v>80</v>
      </c>
      <c r="AV117" s="9" t="s">
        <v>80</v>
      </c>
      <c r="AW117" s="9" t="s">
        <v>30</v>
      </c>
      <c r="AX117" s="9" t="s">
        <v>72</v>
      </c>
      <c r="AY117" s="159" t="s">
        <v>187</v>
      </c>
    </row>
    <row r="118" spans="2:65" s="10" customFormat="1" ht="16.5" customHeight="1">
      <c r="B118" s="160"/>
      <c r="C118" s="161"/>
      <c r="D118" s="161"/>
      <c r="E118" s="162" t="s">
        <v>309</v>
      </c>
      <c r="F118" s="213" t="s">
        <v>80</v>
      </c>
      <c r="G118" s="214"/>
      <c r="H118" s="214"/>
      <c r="I118" s="214"/>
      <c r="J118" s="161"/>
      <c r="K118" s="163">
        <v>1</v>
      </c>
      <c r="L118" s="161"/>
      <c r="M118" s="161"/>
      <c r="N118" s="161"/>
      <c r="O118" s="161"/>
      <c r="P118" s="161"/>
      <c r="Q118" s="161"/>
      <c r="R118" s="164"/>
      <c r="T118" s="165"/>
      <c r="U118" s="161"/>
      <c r="V118" s="161"/>
      <c r="W118" s="161"/>
      <c r="X118" s="161"/>
      <c r="Y118" s="161"/>
      <c r="Z118" s="161"/>
      <c r="AA118" s="166"/>
      <c r="AT118" s="167" t="s">
        <v>194</v>
      </c>
      <c r="AU118" s="167" t="s">
        <v>80</v>
      </c>
      <c r="AV118" s="10" t="s">
        <v>114</v>
      </c>
      <c r="AW118" s="10" t="s">
        <v>30</v>
      </c>
      <c r="AX118" s="10" t="s">
        <v>72</v>
      </c>
      <c r="AY118" s="167" t="s">
        <v>187</v>
      </c>
    </row>
    <row r="119" spans="2:65" s="10" customFormat="1" ht="16.5" customHeight="1">
      <c r="B119" s="160"/>
      <c r="C119" s="161"/>
      <c r="D119" s="161"/>
      <c r="E119" s="162" t="s">
        <v>311</v>
      </c>
      <c r="F119" s="213" t="s">
        <v>312</v>
      </c>
      <c r="G119" s="214"/>
      <c r="H119" s="214"/>
      <c r="I119" s="214"/>
      <c r="J119" s="161"/>
      <c r="K119" s="163">
        <v>1</v>
      </c>
      <c r="L119" s="161"/>
      <c r="M119" s="161"/>
      <c r="N119" s="161"/>
      <c r="O119" s="161"/>
      <c r="P119" s="161"/>
      <c r="Q119" s="161"/>
      <c r="R119" s="164"/>
      <c r="T119" s="165"/>
      <c r="U119" s="161"/>
      <c r="V119" s="161"/>
      <c r="W119" s="161"/>
      <c r="X119" s="161"/>
      <c r="Y119" s="161"/>
      <c r="Z119" s="161"/>
      <c r="AA119" s="166"/>
      <c r="AT119" s="167" t="s">
        <v>194</v>
      </c>
      <c r="AU119" s="167" t="s">
        <v>80</v>
      </c>
      <c r="AV119" s="10" t="s">
        <v>114</v>
      </c>
      <c r="AW119" s="10" t="s">
        <v>30</v>
      </c>
      <c r="AX119" s="10" t="s">
        <v>80</v>
      </c>
      <c r="AY119" s="167" t="s">
        <v>187</v>
      </c>
    </row>
    <row r="120" spans="2:65" s="1" customFormat="1" ht="16.5" customHeight="1">
      <c r="B120" s="32"/>
      <c r="C120" s="145" t="s">
        <v>130</v>
      </c>
      <c r="D120" s="145" t="s">
        <v>188</v>
      </c>
      <c r="E120" s="146" t="s">
        <v>1488</v>
      </c>
      <c r="F120" s="217" t="s">
        <v>1489</v>
      </c>
      <c r="G120" s="217"/>
      <c r="H120" s="217"/>
      <c r="I120" s="217"/>
      <c r="J120" s="147" t="s">
        <v>513</v>
      </c>
      <c r="K120" s="148">
        <v>1</v>
      </c>
      <c r="L120" s="218">
        <v>0</v>
      </c>
      <c r="M120" s="218"/>
      <c r="N120" s="218">
        <f>ROUND(L120*K120,2)</f>
        <v>0</v>
      </c>
      <c r="O120" s="218"/>
      <c r="P120" s="218"/>
      <c r="Q120" s="218"/>
      <c r="R120" s="34"/>
      <c r="T120" s="149" t="s">
        <v>19</v>
      </c>
      <c r="U120" s="41" t="s">
        <v>37</v>
      </c>
      <c r="V120" s="150">
        <v>0</v>
      </c>
      <c r="W120" s="150">
        <f>V120*K120</f>
        <v>0</v>
      </c>
      <c r="X120" s="150">
        <v>0</v>
      </c>
      <c r="Y120" s="150">
        <f>X120*K120</f>
        <v>0</v>
      </c>
      <c r="Z120" s="150">
        <v>0</v>
      </c>
      <c r="AA120" s="151">
        <f>Z120*K120</f>
        <v>0</v>
      </c>
      <c r="AR120" s="19" t="s">
        <v>186</v>
      </c>
      <c r="AT120" s="19" t="s">
        <v>188</v>
      </c>
      <c r="AU120" s="19" t="s">
        <v>80</v>
      </c>
      <c r="AY120" s="19" t="s">
        <v>187</v>
      </c>
      <c r="BE120" s="152">
        <f>IF(U120="základní",N120,0)</f>
        <v>0</v>
      </c>
      <c r="BF120" s="152">
        <f>IF(U120="snížená",N120,0)</f>
        <v>0</v>
      </c>
      <c r="BG120" s="152">
        <f>IF(U120="zákl. přenesená",N120,0)</f>
        <v>0</v>
      </c>
      <c r="BH120" s="152">
        <f>IF(U120="sníž. přenesená",N120,0)</f>
        <v>0</v>
      </c>
      <c r="BI120" s="152">
        <f>IF(U120="nulová",N120,0)</f>
        <v>0</v>
      </c>
      <c r="BJ120" s="19" t="s">
        <v>80</v>
      </c>
      <c r="BK120" s="152">
        <f>ROUND(L120*K120,2)</f>
        <v>0</v>
      </c>
      <c r="BL120" s="19" t="s">
        <v>186</v>
      </c>
      <c r="BM120" s="19" t="s">
        <v>1490</v>
      </c>
    </row>
    <row r="121" spans="2:65" s="9" customFormat="1" ht="16.5" customHeight="1">
      <c r="B121" s="153"/>
      <c r="C121" s="154"/>
      <c r="D121" s="154"/>
      <c r="E121" s="155" t="s">
        <v>19</v>
      </c>
      <c r="F121" s="219" t="s">
        <v>1491</v>
      </c>
      <c r="G121" s="220"/>
      <c r="H121" s="220"/>
      <c r="I121" s="220"/>
      <c r="J121" s="154"/>
      <c r="K121" s="155" t="s">
        <v>19</v>
      </c>
      <c r="L121" s="154"/>
      <c r="M121" s="154"/>
      <c r="N121" s="154"/>
      <c r="O121" s="154"/>
      <c r="P121" s="154"/>
      <c r="Q121" s="154"/>
      <c r="R121" s="156"/>
      <c r="T121" s="157"/>
      <c r="U121" s="154"/>
      <c r="V121" s="154"/>
      <c r="W121" s="154"/>
      <c r="X121" s="154"/>
      <c r="Y121" s="154"/>
      <c r="Z121" s="154"/>
      <c r="AA121" s="158"/>
      <c r="AT121" s="159" t="s">
        <v>194</v>
      </c>
      <c r="AU121" s="159" t="s">
        <v>80</v>
      </c>
      <c r="AV121" s="9" t="s">
        <v>80</v>
      </c>
      <c r="AW121" s="9" t="s">
        <v>30</v>
      </c>
      <c r="AX121" s="9" t="s">
        <v>72</v>
      </c>
      <c r="AY121" s="159" t="s">
        <v>187</v>
      </c>
    </row>
    <row r="122" spans="2:65" s="10" customFormat="1" ht="16.5" customHeight="1">
      <c r="B122" s="160"/>
      <c r="C122" s="161"/>
      <c r="D122" s="161"/>
      <c r="E122" s="162" t="s">
        <v>248</v>
      </c>
      <c r="F122" s="213" t="s">
        <v>80</v>
      </c>
      <c r="G122" s="214"/>
      <c r="H122" s="214"/>
      <c r="I122" s="214"/>
      <c r="J122" s="161"/>
      <c r="K122" s="163">
        <v>1</v>
      </c>
      <c r="L122" s="161"/>
      <c r="M122" s="161"/>
      <c r="N122" s="161"/>
      <c r="O122" s="161"/>
      <c r="P122" s="161"/>
      <c r="Q122" s="161"/>
      <c r="R122" s="164"/>
      <c r="T122" s="165"/>
      <c r="U122" s="161"/>
      <c r="V122" s="161"/>
      <c r="W122" s="161"/>
      <c r="X122" s="161"/>
      <c r="Y122" s="161"/>
      <c r="Z122" s="161"/>
      <c r="AA122" s="166"/>
      <c r="AT122" s="167" t="s">
        <v>194</v>
      </c>
      <c r="AU122" s="167" t="s">
        <v>80</v>
      </c>
      <c r="AV122" s="10" t="s">
        <v>114</v>
      </c>
      <c r="AW122" s="10" t="s">
        <v>30</v>
      </c>
      <c r="AX122" s="10" t="s">
        <v>72</v>
      </c>
      <c r="AY122" s="167" t="s">
        <v>187</v>
      </c>
    </row>
    <row r="123" spans="2:65" s="10" customFormat="1" ht="16.5" customHeight="1">
      <c r="B123" s="160"/>
      <c r="C123" s="161"/>
      <c r="D123" s="161"/>
      <c r="E123" s="162" t="s">
        <v>250</v>
      </c>
      <c r="F123" s="213" t="s">
        <v>251</v>
      </c>
      <c r="G123" s="214"/>
      <c r="H123" s="214"/>
      <c r="I123" s="214"/>
      <c r="J123" s="161"/>
      <c r="K123" s="163">
        <v>1</v>
      </c>
      <c r="L123" s="161"/>
      <c r="M123" s="161"/>
      <c r="N123" s="161"/>
      <c r="O123" s="161"/>
      <c r="P123" s="161"/>
      <c r="Q123" s="161"/>
      <c r="R123" s="164"/>
      <c r="T123" s="165"/>
      <c r="U123" s="161"/>
      <c r="V123" s="161"/>
      <c r="W123" s="161"/>
      <c r="X123" s="161"/>
      <c r="Y123" s="161"/>
      <c r="Z123" s="161"/>
      <c r="AA123" s="166"/>
      <c r="AT123" s="167" t="s">
        <v>194</v>
      </c>
      <c r="AU123" s="167" t="s">
        <v>80</v>
      </c>
      <c r="AV123" s="10" t="s">
        <v>114</v>
      </c>
      <c r="AW123" s="10" t="s">
        <v>30</v>
      </c>
      <c r="AX123" s="10" t="s">
        <v>80</v>
      </c>
      <c r="AY123" s="167" t="s">
        <v>187</v>
      </c>
    </row>
    <row r="124" spans="2:65" s="1" customFormat="1" ht="25.5" customHeight="1">
      <c r="B124" s="32"/>
      <c r="C124" s="145" t="s">
        <v>186</v>
      </c>
      <c r="D124" s="145" t="s">
        <v>188</v>
      </c>
      <c r="E124" s="146" t="s">
        <v>1492</v>
      </c>
      <c r="F124" s="217" t="s">
        <v>1493</v>
      </c>
      <c r="G124" s="217"/>
      <c r="H124" s="217"/>
      <c r="I124" s="217"/>
      <c r="J124" s="147" t="s">
        <v>513</v>
      </c>
      <c r="K124" s="148">
        <v>1</v>
      </c>
      <c r="L124" s="218">
        <v>0</v>
      </c>
      <c r="M124" s="218"/>
      <c r="N124" s="218">
        <f>ROUND(L124*K124,2)</f>
        <v>0</v>
      </c>
      <c r="O124" s="218"/>
      <c r="P124" s="218"/>
      <c r="Q124" s="218"/>
      <c r="R124" s="34"/>
      <c r="T124" s="149" t="s">
        <v>19</v>
      </c>
      <c r="U124" s="41" t="s">
        <v>37</v>
      </c>
      <c r="V124" s="150">
        <v>0</v>
      </c>
      <c r="W124" s="150">
        <f>V124*K124</f>
        <v>0</v>
      </c>
      <c r="X124" s="150">
        <v>0</v>
      </c>
      <c r="Y124" s="150">
        <f>X124*K124</f>
        <v>0</v>
      </c>
      <c r="Z124" s="150">
        <v>0</v>
      </c>
      <c r="AA124" s="151">
        <f>Z124*K124</f>
        <v>0</v>
      </c>
      <c r="AR124" s="19" t="s">
        <v>186</v>
      </c>
      <c r="AT124" s="19" t="s">
        <v>188</v>
      </c>
      <c r="AU124" s="19" t="s">
        <v>80</v>
      </c>
      <c r="AY124" s="19" t="s">
        <v>187</v>
      </c>
      <c r="BE124" s="152">
        <f>IF(U124="základní",N124,0)</f>
        <v>0</v>
      </c>
      <c r="BF124" s="152">
        <f>IF(U124="snížená",N124,0)</f>
        <v>0</v>
      </c>
      <c r="BG124" s="152">
        <f>IF(U124="zákl. přenesená",N124,0)</f>
        <v>0</v>
      </c>
      <c r="BH124" s="152">
        <f>IF(U124="sníž. přenesená",N124,0)</f>
        <v>0</v>
      </c>
      <c r="BI124" s="152">
        <f>IF(U124="nulová",N124,0)</f>
        <v>0</v>
      </c>
      <c r="BJ124" s="19" t="s">
        <v>80</v>
      </c>
      <c r="BK124" s="152">
        <f>ROUND(L124*K124,2)</f>
        <v>0</v>
      </c>
      <c r="BL124" s="19" t="s">
        <v>186</v>
      </c>
      <c r="BM124" s="19" t="s">
        <v>1494</v>
      </c>
    </row>
    <row r="125" spans="2:65" s="9" customFormat="1" ht="38.25" customHeight="1">
      <c r="B125" s="153"/>
      <c r="C125" s="154"/>
      <c r="D125" s="154"/>
      <c r="E125" s="155" t="s">
        <v>19</v>
      </c>
      <c r="F125" s="219" t="s">
        <v>1495</v>
      </c>
      <c r="G125" s="220"/>
      <c r="H125" s="220"/>
      <c r="I125" s="220"/>
      <c r="J125" s="154"/>
      <c r="K125" s="155" t="s">
        <v>19</v>
      </c>
      <c r="L125" s="154"/>
      <c r="M125" s="154"/>
      <c r="N125" s="154"/>
      <c r="O125" s="154"/>
      <c r="P125" s="154"/>
      <c r="Q125" s="154"/>
      <c r="R125" s="156"/>
      <c r="T125" s="157"/>
      <c r="U125" s="154"/>
      <c r="V125" s="154"/>
      <c r="W125" s="154"/>
      <c r="X125" s="154"/>
      <c r="Y125" s="154"/>
      <c r="Z125" s="154"/>
      <c r="AA125" s="158"/>
      <c r="AT125" s="159" t="s">
        <v>194</v>
      </c>
      <c r="AU125" s="159" t="s">
        <v>80</v>
      </c>
      <c r="AV125" s="9" t="s">
        <v>80</v>
      </c>
      <c r="AW125" s="9" t="s">
        <v>30</v>
      </c>
      <c r="AX125" s="9" t="s">
        <v>72</v>
      </c>
      <c r="AY125" s="159" t="s">
        <v>187</v>
      </c>
    </row>
    <row r="126" spans="2:65" s="10" customFormat="1" ht="16.5" customHeight="1">
      <c r="B126" s="160"/>
      <c r="C126" s="161"/>
      <c r="D126" s="161"/>
      <c r="E126" s="162" t="s">
        <v>239</v>
      </c>
      <c r="F126" s="213" t="s">
        <v>80</v>
      </c>
      <c r="G126" s="214"/>
      <c r="H126" s="214"/>
      <c r="I126" s="214"/>
      <c r="J126" s="161"/>
      <c r="K126" s="163">
        <v>1</v>
      </c>
      <c r="L126" s="161"/>
      <c r="M126" s="161"/>
      <c r="N126" s="161"/>
      <c r="O126" s="161"/>
      <c r="P126" s="161"/>
      <c r="Q126" s="161"/>
      <c r="R126" s="164"/>
      <c r="T126" s="165"/>
      <c r="U126" s="161"/>
      <c r="V126" s="161"/>
      <c r="W126" s="161"/>
      <c r="X126" s="161"/>
      <c r="Y126" s="161"/>
      <c r="Z126" s="161"/>
      <c r="AA126" s="166"/>
      <c r="AT126" s="167" t="s">
        <v>194</v>
      </c>
      <c r="AU126" s="167" t="s">
        <v>80</v>
      </c>
      <c r="AV126" s="10" t="s">
        <v>114</v>
      </c>
      <c r="AW126" s="10" t="s">
        <v>30</v>
      </c>
      <c r="AX126" s="10" t="s">
        <v>72</v>
      </c>
      <c r="AY126" s="167" t="s">
        <v>187</v>
      </c>
    </row>
    <row r="127" spans="2:65" s="10" customFormat="1" ht="16.5" customHeight="1">
      <c r="B127" s="160"/>
      <c r="C127" s="161"/>
      <c r="D127" s="161"/>
      <c r="E127" s="162" t="s">
        <v>241</v>
      </c>
      <c r="F127" s="213" t="s">
        <v>242</v>
      </c>
      <c r="G127" s="214"/>
      <c r="H127" s="214"/>
      <c r="I127" s="214"/>
      <c r="J127" s="161"/>
      <c r="K127" s="163">
        <v>1</v>
      </c>
      <c r="L127" s="161"/>
      <c r="M127" s="161"/>
      <c r="N127" s="161"/>
      <c r="O127" s="161"/>
      <c r="P127" s="161"/>
      <c r="Q127" s="161"/>
      <c r="R127" s="164"/>
      <c r="T127" s="165"/>
      <c r="U127" s="161"/>
      <c r="V127" s="161"/>
      <c r="W127" s="161"/>
      <c r="X127" s="161"/>
      <c r="Y127" s="161"/>
      <c r="Z127" s="161"/>
      <c r="AA127" s="166"/>
      <c r="AT127" s="167" t="s">
        <v>194</v>
      </c>
      <c r="AU127" s="167" t="s">
        <v>80</v>
      </c>
      <c r="AV127" s="10" t="s">
        <v>114</v>
      </c>
      <c r="AW127" s="10" t="s">
        <v>30</v>
      </c>
      <c r="AX127" s="10" t="s">
        <v>80</v>
      </c>
      <c r="AY127" s="167" t="s">
        <v>187</v>
      </c>
    </row>
    <row r="128" spans="2:65" s="1" customFormat="1" ht="25.5" customHeight="1">
      <c r="B128" s="32"/>
      <c r="C128" s="145" t="s">
        <v>232</v>
      </c>
      <c r="D128" s="145" t="s">
        <v>188</v>
      </c>
      <c r="E128" s="146" t="s">
        <v>1496</v>
      </c>
      <c r="F128" s="217" t="s">
        <v>1497</v>
      </c>
      <c r="G128" s="217"/>
      <c r="H128" s="217"/>
      <c r="I128" s="217"/>
      <c r="J128" s="147" t="s">
        <v>513</v>
      </c>
      <c r="K128" s="148">
        <v>1</v>
      </c>
      <c r="L128" s="218">
        <v>0</v>
      </c>
      <c r="M128" s="218"/>
      <c r="N128" s="218">
        <f>ROUND(L128*K128,2)</f>
        <v>0</v>
      </c>
      <c r="O128" s="218"/>
      <c r="P128" s="218"/>
      <c r="Q128" s="218"/>
      <c r="R128" s="34"/>
      <c r="T128" s="149" t="s">
        <v>19</v>
      </c>
      <c r="U128" s="41" t="s">
        <v>37</v>
      </c>
      <c r="V128" s="150">
        <v>0</v>
      </c>
      <c r="W128" s="150">
        <f>V128*K128</f>
        <v>0</v>
      </c>
      <c r="X128" s="150">
        <v>0</v>
      </c>
      <c r="Y128" s="150">
        <f>X128*K128</f>
        <v>0</v>
      </c>
      <c r="Z128" s="150">
        <v>0</v>
      </c>
      <c r="AA128" s="151">
        <f>Z128*K128</f>
        <v>0</v>
      </c>
      <c r="AR128" s="19" t="s">
        <v>186</v>
      </c>
      <c r="AT128" s="19" t="s">
        <v>188</v>
      </c>
      <c r="AU128" s="19" t="s">
        <v>80</v>
      </c>
      <c r="AY128" s="19" t="s">
        <v>187</v>
      </c>
      <c r="BE128" s="152">
        <f>IF(U128="základní",N128,0)</f>
        <v>0</v>
      </c>
      <c r="BF128" s="152">
        <f>IF(U128="snížená",N128,0)</f>
        <v>0</v>
      </c>
      <c r="BG128" s="152">
        <f>IF(U128="zákl. přenesená",N128,0)</f>
        <v>0</v>
      </c>
      <c r="BH128" s="152">
        <f>IF(U128="sníž. přenesená",N128,0)</f>
        <v>0</v>
      </c>
      <c r="BI128" s="152">
        <f>IF(U128="nulová",N128,0)</f>
        <v>0</v>
      </c>
      <c r="BJ128" s="19" t="s">
        <v>80</v>
      </c>
      <c r="BK128" s="152">
        <f>ROUND(L128*K128,2)</f>
        <v>0</v>
      </c>
      <c r="BL128" s="19" t="s">
        <v>186</v>
      </c>
      <c r="BM128" s="19" t="s">
        <v>1498</v>
      </c>
    </row>
    <row r="129" spans="2:65" s="9" customFormat="1" ht="25.5" customHeight="1">
      <c r="B129" s="153"/>
      <c r="C129" s="154"/>
      <c r="D129" s="154"/>
      <c r="E129" s="155" t="s">
        <v>19</v>
      </c>
      <c r="F129" s="219" t="s">
        <v>1499</v>
      </c>
      <c r="G129" s="220"/>
      <c r="H129" s="220"/>
      <c r="I129" s="220"/>
      <c r="J129" s="154"/>
      <c r="K129" s="155" t="s">
        <v>19</v>
      </c>
      <c r="L129" s="154"/>
      <c r="M129" s="154"/>
      <c r="N129" s="154"/>
      <c r="O129" s="154"/>
      <c r="P129" s="154"/>
      <c r="Q129" s="154"/>
      <c r="R129" s="156"/>
      <c r="T129" s="157"/>
      <c r="U129" s="154"/>
      <c r="V129" s="154"/>
      <c r="W129" s="154"/>
      <c r="X129" s="154"/>
      <c r="Y129" s="154"/>
      <c r="Z129" s="154"/>
      <c r="AA129" s="158"/>
      <c r="AT129" s="159" t="s">
        <v>194</v>
      </c>
      <c r="AU129" s="159" t="s">
        <v>80</v>
      </c>
      <c r="AV129" s="9" t="s">
        <v>80</v>
      </c>
      <c r="AW129" s="9" t="s">
        <v>30</v>
      </c>
      <c r="AX129" s="9" t="s">
        <v>72</v>
      </c>
      <c r="AY129" s="159" t="s">
        <v>187</v>
      </c>
    </row>
    <row r="130" spans="2:65" s="10" customFormat="1" ht="16.5" customHeight="1">
      <c r="B130" s="160"/>
      <c r="C130" s="161"/>
      <c r="D130" s="161"/>
      <c r="E130" s="162" t="s">
        <v>228</v>
      </c>
      <c r="F130" s="213" t="s">
        <v>80</v>
      </c>
      <c r="G130" s="214"/>
      <c r="H130" s="214"/>
      <c r="I130" s="214"/>
      <c r="J130" s="161"/>
      <c r="K130" s="163">
        <v>1</v>
      </c>
      <c r="L130" s="161"/>
      <c r="M130" s="161"/>
      <c r="N130" s="161"/>
      <c r="O130" s="161"/>
      <c r="P130" s="161"/>
      <c r="Q130" s="161"/>
      <c r="R130" s="164"/>
      <c r="T130" s="165"/>
      <c r="U130" s="161"/>
      <c r="V130" s="161"/>
      <c r="W130" s="161"/>
      <c r="X130" s="161"/>
      <c r="Y130" s="161"/>
      <c r="Z130" s="161"/>
      <c r="AA130" s="166"/>
      <c r="AT130" s="167" t="s">
        <v>194</v>
      </c>
      <c r="AU130" s="167" t="s">
        <v>80</v>
      </c>
      <c r="AV130" s="10" t="s">
        <v>114</v>
      </c>
      <c r="AW130" s="10" t="s">
        <v>30</v>
      </c>
      <c r="AX130" s="10" t="s">
        <v>72</v>
      </c>
      <c r="AY130" s="167" t="s">
        <v>187</v>
      </c>
    </row>
    <row r="131" spans="2:65" s="10" customFormat="1" ht="16.5" customHeight="1">
      <c r="B131" s="160"/>
      <c r="C131" s="161"/>
      <c r="D131" s="161"/>
      <c r="E131" s="162" t="s">
        <v>230</v>
      </c>
      <c r="F131" s="213" t="s">
        <v>231</v>
      </c>
      <c r="G131" s="214"/>
      <c r="H131" s="214"/>
      <c r="I131" s="214"/>
      <c r="J131" s="161"/>
      <c r="K131" s="163">
        <v>1</v>
      </c>
      <c r="L131" s="161"/>
      <c r="M131" s="161"/>
      <c r="N131" s="161"/>
      <c r="O131" s="161"/>
      <c r="P131" s="161"/>
      <c r="Q131" s="161"/>
      <c r="R131" s="164"/>
      <c r="T131" s="165"/>
      <c r="U131" s="161"/>
      <c r="V131" s="161"/>
      <c r="W131" s="161"/>
      <c r="X131" s="161"/>
      <c r="Y131" s="161"/>
      <c r="Z131" s="161"/>
      <c r="AA131" s="166"/>
      <c r="AT131" s="167" t="s">
        <v>194</v>
      </c>
      <c r="AU131" s="167" t="s">
        <v>80</v>
      </c>
      <c r="AV131" s="10" t="s">
        <v>114</v>
      </c>
      <c r="AW131" s="10" t="s">
        <v>30</v>
      </c>
      <c r="AX131" s="10" t="s">
        <v>80</v>
      </c>
      <c r="AY131" s="167" t="s">
        <v>187</v>
      </c>
    </row>
    <row r="132" spans="2:65" s="1" customFormat="1" ht="25.5" customHeight="1">
      <c r="B132" s="32"/>
      <c r="C132" s="145" t="s">
        <v>243</v>
      </c>
      <c r="D132" s="145" t="s">
        <v>188</v>
      </c>
      <c r="E132" s="146" t="s">
        <v>1500</v>
      </c>
      <c r="F132" s="217" t="s">
        <v>1501</v>
      </c>
      <c r="G132" s="217"/>
      <c r="H132" s="217"/>
      <c r="I132" s="217"/>
      <c r="J132" s="147" t="s">
        <v>191</v>
      </c>
      <c r="K132" s="148">
        <v>1</v>
      </c>
      <c r="L132" s="218">
        <v>0</v>
      </c>
      <c r="M132" s="218"/>
      <c r="N132" s="218">
        <f>ROUND(L132*K132,2)</f>
        <v>0</v>
      </c>
      <c r="O132" s="218"/>
      <c r="P132" s="218"/>
      <c r="Q132" s="218"/>
      <c r="R132" s="34"/>
      <c r="T132" s="149" t="s">
        <v>19</v>
      </c>
      <c r="U132" s="41" t="s">
        <v>37</v>
      </c>
      <c r="V132" s="150">
        <v>0</v>
      </c>
      <c r="W132" s="150">
        <f>V132*K132</f>
        <v>0</v>
      </c>
      <c r="X132" s="150">
        <v>0</v>
      </c>
      <c r="Y132" s="150">
        <f>X132*K132</f>
        <v>0</v>
      </c>
      <c r="Z132" s="150">
        <v>0</v>
      </c>
      <c r="AA132" s="151">
        <f>Z132*K132</f>
        <v>0</v>
      </c>
      <c r="AR132" s="19" t="s">
        <v>186</v>
      </c>
      <c r="AT132" s="19" t="s">
        <v>188</v>
      </c>
      <c r="AU132" s="19" t="s">
        <v>80</v>
      </c>
      <c r="AY132" s="19" t="s">
        <v>187</v>
      </c>
      <c r="BE132" s="152">
        <f>IF(U132="základní",N132,0)</f>
        <v>0</v>
      </c>
      <c r="BF132" s="152">
        <f>IF(U132="snížená",N132,0)</f>
        <v>0</v>
      </c>
      <c r="BG132" s="152">
        <f>IF(U132="zákl. přenesená",N132,0)</f>
        <v>0</v>
      </c>
      <c r="BH132" s="152">
        <f>IF(U132="sníž. přenesená",N132,0)</f>
        <v>0</v>
      </c>
      <c r="BI132" s="152">
        <f>IF(U132="nulová",N132,0)</f>
        <v>0</v>
      </c>
      <c r="BJ132" s="19" t="s">
        <v>80</v>
      </c>
      <c r="BK132" s="152">
        <f>ROUND(L132*K132,2)</f>
        <v>0</v>
      </c>
      <c r="BL132" s="19" t="s">
        <v>186</v>
      </c>
      <c r="BM132" s="19" t="s">
        <v>1502</v>
      </c>
    </row>
    <row r="133" spans="2:65" s="9" customFormat="1" ht="25.5" customHeight="1">
      <c r="B133" s="153"/>
      <c r="C133" s="154"/>
      <c r="D133" s="154"/>
      <c r="E133" s="155" t="s">
        <v>19</v>
      </c>
      <c r="F133" s="219" t="s">
        <v>1503</v>
      </c>
      <c r="G133" s="220"/>
      <c r="H133" s="220"/>
      <c r="I133" s="220"/>
      <c r="J133" s="154"/>
      <c r="K133" s="155" t="s">
        <v>19</v>
      </c>
      <c r="L133" s="154"/>
      <c r="M133" s="154"/>
      <c r="N133" s="154"/>
      <c r="O133" s="154"/>
      <c r="P133" s="154"/>
      <c r="Q133" s="154"/>
      <c r="R133" s="156"/>
      <c r="T133" s="157"/>
      <c r="U133" s="154"/>
      <c r="V133" s="154"/>
      <c r="W133" s="154"/>
      <c r="X133" s="154"/>
      <c r="Y133" s="154"/>
      <c r="Z133" s="154"/>
      <c r="AA133" s="158"/>
      <c r="AT133" s="159" t="s">
        <v>194</v>
      </c>
      <c r="AU133" s="159" t="s">
        <v>80</v>
      </c>
      <c r="AV133" s="9" t="s">
        <v>80</v>
      </c>
      <c r="AW133" s="9" t="s">
        <v>30</v>
      </c>
      <c r="AX133" s="9" t="s">
        <v>72</v>
      </c>
      <c r="AY133" s="159" t="s">
        <v>187</v>
      </c>
    </row>
    <row r="134" spans="2:65" s="10" customFormat="1" ht="16.5" customHeight="1">
      <c r="B134" s="160"/>
      <c r="C134" s="161"/>
      <c r="D134" s="161"/>
      <c r="E134" s="162" t="s">
        <v>270</v>
      </c>
      <c r="F134" s="213" t="s">
        <v>80</v>
      </c>
      <c r="G134" s="214"/>
      <c r="H134" s="214"/>
      <c r="I134" s="214"/>
      <c r="J134" s="161"/>
      <c r="K134" s="163">
        <v>1</v>
      </c>
      <c r="L134" s="161"/>
      <c r="M134" s="161"/>
      <c r="N134" s="161"/>
      <c r="O134" s="161"/>
      <c r="P134" s="161"/>
      <c r="Q134" s="161"/>
      <c r="R134" s="164"/>
      <c r="T134" s="165"/>
      <c r="U134" s="161"/>
      <c r="V134" s="161"/>
      <c r="W134" s="161"/>
      <c r="X134" s="161"/>
      <c r="Y134" s="161"/>
      <c r="Z134" s="161"/>
      <c r="AA134" s="166"/>
      <c r="AT134" s="167" t="s">
        <v>194</v>
      </c>
      <c r="AU134" s="167" t="s">
        <v>80</v>
      </c>
      <c r="AV134" s="10" t="s">
        <v>114</v>
      </c>
      <c r="AW134" s="10" t="s">
        <v>30</v>
      </c>
      <c r="AX134" s="10" t="s">
        <v>72</v>
      </c>
      <c r="AY134" s="167" t="s">
        <v>187</v>
      </c>
    </row>
    <row r="135" spans="2:65" s="10" customFormat="1" ht="16.5" customHeight="1">
      <c r="B135" s="160"/>
      <c r="C135" s="161"/>
      <c r="D135" s="161"/>
      <c r="E135" s="162" t="s">
        <v>272</v>
      </c>
      <c r="F135" s="213" t="s">
        <v>273</v>
      </c>
      <c r="G135" s="214"/>
      <c r="H135" s="214"/>
      <c r="I135" s="214"/>
      <c r="J135" s="161"/>
      <c r="K135" s="163">
        <v>1</v>
      </c>
      <c r="L135" s="161"/>
      <c r="M135" s="161"/>
      <c r="N135" s="161"/>
      <c r="O135" s="161"/>
      <c r="P135" s="161"/>
      <c r="Q135" s="161"/>
      <c r="R135" s="164"/>
      <c r="T135" s="165"/>
      <c r="U135" s="161"/>
      <c r="V135" s="161"/>
      <c r="W135" s="161"/>
      <c r="X135" s="161"/>
      <c r="Y135" s="161"/>
      <c r="Z135" s="161"/>
      <c r="AA135" s="166"/>
      <c r="AT135" s="167" t="s">
        <v>194</v>
      </c>
      <c r="AU135" s="167" t="s">
        <v>80</v>
      </c>
      <c r="AV135" s="10" t="s">
        <v>114</v>
      </c>
      <c r="AW135" s="10" t="s">
        <v>30</v>
      </c>
      <c r="AX135" s="10" t="s">
        <v>80</v>
      </c>
      <c r="AY135" s="167" t="s">
        <v>187</v>
      </c>
    </row>
    <row r="136" spans="2:65" s="1" customFormat="1" ht="25.5" customHeight="1">
      <c r="B136" s="32"/>
      <c r="C136" s="145" t="s">
        <v>252</v>
      </c>
      <c r="D136" s="145" t="s">
        <v>188</v>
      </c>
      <c r="E136" s="146" t="s">
        <v>1504</v>
      </c>
      <c r="F136" s="217" t="s">
        <v>1505</v>
      </c>
      <c r="G136" s="217"/>
      <c r="H136" s="217"/>
      <c r="I136" s="217"/>
      <c r="J136" s="147" t="s">
        <v>513</v>
      </c>
      <c r="K136" s="148">
        <v>1</v>
      </c>
      <c r="L136" s="218">
        <v>0</v>
      </c>
      <c r="M136" s="218"/>
      <c r="N136" s="218">
        <f>ROUND(L136*K136,2)</f>
        <v>0</v>
      </c>
      <c r="O136" s="218"/>
      <c r="P136" s="218"/>
      <c r="Q136" s="218"/>
      <c r="R136" s="34"/>
      <c r="T136" s="149" t="s">
        <v>19</v>
      </c>
      <c r="U136" s="41" t="s">
        <v>37</v>
      </c>
      <c r="V136" s="150">
        <v>0</v>
      </c>
      <c r="W136" s="150">
        <f>V136*K136</f>
        <v>0</v>
      </c>
      <c r="X136" s="150">
        <v>0</v>
      </c>
      <c r="Y136" s="150">
        <f>X136*K136</f>
        <v>0</v>
      </c>
      <c r="Z136" s="150">
        <v>0</v>
      </c>
      <c r="AA136" s="151">
        <f>Z136*K136</f>
        <v>0</v>
      </c>
      <c r="AR136" s="19" t="s">
        <v>186</v>
      </c>
      <c r="AT136" s="19" t="s">
        <v>188</v>
      </c>
      <c r="AU136" s="19" t="s">
        <v>80</v>
      </c>
      <c r="AY136" s="19" t="s">
        <v>187</v>
      </c>
      <c r="BE136" s="152">
        <f>IF(U136="základní",N136,0)</f>
        <v>0</v>
      </c>
      <c r="BF136" s="152">
        <f>IF(U136="snížená",N136,0)</f>
        <v>0</v>
      </c>
      <c r="BG136" s="152">
        <f>IF(U136="zákl. přenesená",N136,0)</f>
        <v>0</v>
      </c>
      <c r="BH136" s="152">
        <f>IF(U136="sníž. přenesená",N136,0)</f>
        <v>0</v>
      </c>
      <c r="BI136" s="152">
        <f>IF(U136="nulová",N136,0)</f>
        <v>0</v>
      </c>
      <c r="BJ136" s="19" t="s">
        <v>80</v>
      </c>
      <c r="BK136" s="152">
        <f>ROUND(L136*K136,2)</f>
        <v>0</v>
      </c>
      <c r="BL136" s="19" t="s">
        <v>186</v>
      </c>
      <c r="BM136" s="19" t="s">
        <v>1506</v>
      </c>
    </row>
    <row r="137" spans="2:65" s="9" customFormat="1" ht="51" customHeight="1">
      <c r="B137" s="153"/>
      <c r="C137" s="154"/>
      <c r="D137" s="154"/>
      <c r="E137" s="155" t="s">
        <v>19</v>
      </c>
      <c r="F137" s="219" t="s">
        <v>1507</v>
      </c>
      <c r="G137" s="220"/>
      <c r="H137" s="220"/>
      <c r="I137" s="220"/>
      <c r="J137" s="154"/>
      <c r="K137" s="155" t="s">
        <v>19</v>
      </c>
      <c r="L137" s="154"/>
      <c r="M137" s="154"/>
      <c r="N137" s="154"/>
      <c r="O137" s="154"/>
      <c r="P137" s="154"/>
      <c r="Q137" s="154"/>
      <c r="R137" s="156"/>
      <c r="T137" s="157"/>
      <c r="U137" s="154"/>
      <c r="V137" s="154"/>
      <c r="W137" s="154"/>
      <c r="X137" s="154"/>
      <c r="Y137" s="154"/>
      <c r="Z137" s="154"/>
      <c r="AA137" s="158"/>
      <c r="AT137" s="159" t="s">
        <v>194</v>
      </c>
      <c r="AU137" s="159" t="s">
        <v>80</v>
      </c>
      <c r="AV137" s="9" t="s">
        <v>80</v>
      </c>
      <c r="AW137" s="9" t="s">
        <v>30</v>
      </c>
      <c r="AX137" s="9" t="s">
        <v>72</v>
      </c>
      <c r="AY137" s="159" t="s">
        <v>187</v>
      </c>
    </row>
    <row r="138" spans="2:65" s="9" customFormat="1" ht="25.5" customHeight="1">
      <c r="B138" s="153"/>
      <c r="C138" s="154"/>
      <c r="D138" s="154"/>
      <c r="E138" s="155" t="s">
        <v>19</v>
      </c>
      <c r="F138" s="215" t="s">
        <v>1508</v>
      </c>
      <c r="G138" s="216"/>
      <c r="H138" s="216"/>
      <c r="I138" s="216"/>
      <c r="J138" s="154"/>
      <c r="K138" s="155" t="s">
        <v>19</v>
      </c>
      <c r="L138" s="154"/>
      <c r="M138" s="154"/>
      <c r="N138" s="154"/>
      <c r="O138" s="154"/>
      <c r="P138" s="154"/>
      <c r="Q138" s="154"/>
      <c r="R138" s="156"/>
      <c r="T138" s="157"/>
      <c r="U138" s="154"/>
      <c r="V138" s="154"/>
      <c r="W138" s="154"/>
      <c r="X138" s="154"/>
      <c r="Y138" s="154"/>
      <c r="Z138" s="154"/>
      <c r="AA138" s="158"/>
      <c r="AT138" s="159" t="s">
        <v>194</v>
      </c>
      <c r="AU138" s="159" t="s">
        <v>80</v>
      </c>
      <c r="AV138" s="9" t="s">
        <v>80</v>
      </c>
      <c r="AW138" s="9" t="s">
        <v>30</v>
      </c>
      <c r="AX138" s="9" t="s">
        <v>72</v>
      </c>
      <c r="AY138" s="159" t="s">
        <v>187</v>
      </c>
    </row>
    <row r="139" spans="2:65" s="9" customFormat="1" ht="38.25" customHeight="1">
      <c r="B139" s="153"/>
      <c r="C139" s="154"/>
      <c r="D139" s="154"/>
      <c r="E139" s="155" t="s">
        <v>19</v>
      </c>
      <c r="F139" s="215" t="s">
        <v>1509</v>
      </c>
      <c r="G139" s="216"/>
      <c r="H139" s="216"/>
      <c r="I139" s="216"/>
      <c r="J139" s="154"/>
      <c r="K139" s="155" t="s">
        <v>19</v>
      </c>
      <c r="L139" s="154"/>
      <c r="M139" s="154"/>
      <c r="N139" s="154"/>
      <c r="O139" s="154"/>
      <c r="P139" s="154"/>
      <c r="Q139" s="154"/>
      <c r="R139" s="156"/>
      <c r="T139" s="157"/>
      <c r="U139" s="154"/>
      <c r="V139" s="154"/>
      <c r="W139" s="154"/>
      <c r="X139" s="154"/>
      <c r="Y139" s="154"/>
      <c r="Z139" s="154"/>
      <c r="AA139" s="158"/>
      <c r="AT139" s="159" t="s">
        <v>194</v>
      </c>
      <c r="AU139" s="159" t="s">
        <v>80</v>
      </c>
      <c r="AV139" s="9" t="s">
        <v>80</v>
      </c>
      <c r="AW139" s="9" t="s">
        <v>30</v>
      </c>
      <c r="AX139" s="9" t="s">
        <v>72</v>
      </c>
      <c r="AY139" s="159" t="s">
        <v>187</v>
      </c>
    </row>
    <row r="140" spans="2:65" s="9" customFormat="1" ht="25.5" customHeight="1">
      <c r="B140" s="153"/>
      <c r="C140" s="154"/>
      <c r="D140" s="154"/>
      <c r="E140" s="155" t="s">
        <v>19</v>
      </c>
      <c r="F140" s="215" t="s">
        <v>1510</v>
      </c>
      <c r="G140" s="216"/>
      <c r="H140" s="216"/>
      <c r="I140" s="216"/>
      <c r="J140" s="154"/>
      <c r="K140" s="155" t="s">
        <v>19</v>
      </c>
      <c r="L140" s="154"/>
      <c r="M140" s="154"/>
      <c r="N140" s="154"/>
      <c r="O140" s="154"/>
      <c r="P140" s="154"/>
      <c r="Q140" s="154"/>
      <c r="R140" s="156"/>
      <c r="T140" s="157"/>
      <c r="U140" s="154"/>
      <c r="V140" s="154"/>
      <c r="W140" s="154"/>
      <c r="X140" s="154"/>
      <c r="Y140" s="154"/>
      <c r="Z140" s="154"/>
      <c r="AA140" s="158"/>
      <c r="AT140" s="159" t="s">
        <v>194</v>
      </c>
      <c r="AU140" s="159" t="s">
        <v>80</v>
      </c>
      <c r="AV140" s="9" t="s">
        <v>80</v>
      </c>
      <c r="AW140" s="9" t="s">
        <v>30</v>
      </c>
      <c r="AX140" s="9" t="s">
        <v>72</v>
      </c>
      <c r="AY140" s="159" t="s">
        <v>187</v>
      </c>
    </row>
    <row r="141" spans="2:65" s="9" customFormat="1" ht="51" customHeight="1">
      <c r="B141" s="153"/>
      <c r="C141" s="154"/>
      <c r="D141" s="154"/>
      <c r="E141" s="155" t="s">
        <v>19</v>
      </c>
      <c r="F141" s="215" t="s">
        <v>1511</v>
      </c>
      <c r="G141" s="216"/>
      <c r="H141" s="216"/>
      <c r="I141" s="216"/>
      <c r="J141" s="154"/>
      <c r="K141" s="155" t="s">
        <v>19</v>
      </c>
      <c r="L141" s="154"/>
      <c r="M141" s="154"/>
      <c r="N141" s="154"/>
      <c r="O141" s="154"/>
      <c r="P141" s="154"/>
      <c r="Q141" s="154"/>
      <c r="R141" s="156"/>
      <c r="T141" s="157"/>
      <c r="U141" s="154"/>
      <c r="V141" s="154"/>
      <c r="W141" s="154"/>
      <c r="X141" s="154"/>
      <c r="Y141" s="154"/>
      <c r="Z141" s="154"/>
      <c r="AA141" s="158"/>
      <c r="AT141" s="159" t="s">
        <v>194</v>
      </c>
      <c r="AU141" s="159" t="s">
        <v>80</v>
      </c>
      <c r="AV141" s="9" t="s">
        <v>80</v>
      </c>
      <c r="AW141" s="9" t="s">
        <v>30</v>
      </c>
      <c r="AX141" s="9" t="s">
        <v>72</v>
      </c>
      <c r="AY141" s="159" t="s">
        <v>187</v>
      </c>
    </row>
    <row r="142" spans="2:65" s="9" customFormat="1" ht="25.5" customHeight="1">
      <c r="B142" s="153"/>
      <c r="C142" s="154"/>
      <c r="D142" s="154"/>
      <c r="E142" s="155" t="s">
        <v>19</v>
      </c>
      <c r="F142" s="215" t="s">
        <v>1512</v>
      </c>
      <c r="G142" s="216"/>
      <c r="H142" s="216"/>
      <c r="I142" s="216"/>
      <c r="J142" s="154"/>
      <c r="K142" s="155" t="s">
        <v>19</v>
      </c>
      <c r="L142" s="154"/>
      <c r="M142" s="154"/>
      <c r="N142" s="154"/>
      <c r="O142" s="154"/>
      <c r="P142" s="154"/>
      <c r="Q142" s="154"/>
      <c r="R142" s="156"/>
      <c r="T142" s="157"/>
      <c r="U142" s="154"/>
      <c r="V142" s="154"/>
      <c r="W142" s="154"/>
      <c r="X142" s="154"/>
      <c r="Y142" s="154"/>
      <c r="Z142" s="154"/>
      <c r="AA142" s="158"/>
      <c r="AT142" s="159" t="s">
        <v>194</v>
      </c>
      <c r="AU142" s="159" t="s">
        <v>80</v>
      </c>
      <c r="AV142" s="9" t="s">
        <v>80</v>
      </c>
      <c r="AW142" s="9" t="s">
        <v>30</v>
      </c>
      <c r="AX142" s="9" t="s">
        <v>72</v>
      </c>
      <c r="AY142" s="159" t="s">
        <v>187</v>
      </c>
    </row>
    <row r="143" spans="2:65" s="9" customFormat="1" ht="38.25" customHeight="1">
      <c r="B143" s="153"/>
      <c r="C143" s="154"/>
      <c r="D143" s="154"/>
      <c r="E143" s="155" t="s">
        <v>19</v>
      </c>
      <c r="F143" s="215" t="s">
        <v>1513</v>
      </c>
      <c r="G143" s="216"/>
      <c r="H143" s="216"/>
      <c r="I143" s="216"/>
      <c r="J143" s="154"/>
      <c r="K143" s="155" t="s">
        <v>19</v>
      </c>
      <c r="L143" s="154"/>
      <c r="M143" s="154"/>
      <c r="N143" s="154"/>
      <c r="O143" s="154"/>
      <c r="P143" s="154"/>
      <c r="Q143" s="154"/>
      <c r="R143" s="156"/>
      <c r="T143" s="157"/>
      <c r="U143" s="154"/>
      <c r="V143" s="154"/>
      <c r="W143" s="154"/>
      <c r="X143" s="154"/>
      <c r="Y143" s="154"/>
      <c r="Z143" s="154"/>
      <c r="AA143" s="158"/>
      <c r="AT143" s="159" t="s">
        <v>194</v>
      </c>
      <c r="AU143" s="159" t="s">
        <v>80</v>
      </c>
      <c r="AV143" s="9" t="s">
        <v>80</v>
      </c>
      <c r="AW143" s="9" t="s">
        <v>30</v>
      </c>
      <c r="AX143" s="9" t="s">
        <v>72</v>
      </c>
      <c r="AY143" s="159" t="s">
        <v>187</v>
      </c>
    </row>
    <row r="144" spans="2:65" s="9" customFormat="1" ht="25.5" customHeight="1">
      <c r="B144" s="153"/>
      <c r="C144" s="154"/>
      <c r="D144" s="154"/>
      <c r="E144" s="155" t="s">
        <v>19</v>
      </c>
      <c r="F144" s="215" t="s">
        <v>1514</v>
      </c>
      <c r="G144" s="216"/>
      <c r="H144" s="216"/>
      <c r="I144" s="216"/>
      <c r="J144" s="154"/>
      <c r="K144" s="155" t="s">
        <v>19</v>
      </c>
      <c r="L144" s="154"/>
      <c r="M144" s="154"/>
      <c r="N144" s="154"/>
      <c r="O144" s="154"/>
      <c r="P144" s="154"/>
      <c r="Q144" s="154"/>
      <c r="R144" s="156"/>
      <c r="T144" s="157"/>
      <c r="U144" s="154"/>
      <c r="V144" s="154"/>
      <c r="W144" s="154"/>
      <c r="X144" s="154"/>
      <c r="Y144" s="154"/>
      <c r="Z144" s="154"/>
      <c r="AA144" s="158"/>
      <c r="AT144" s="159" t="s">
        <v>194</v>
      </c>
      <c r="AU144" s="159" t="s">
        <v>80</v>
      </c>
      <c r="AV144" s="9" t="s">
        <v>80</v>
      </c>
      <c r="AW144" s="9" t="s">
        <v>30</v>
      </c>
      <c r="AX144" s="9" t="s">
        <v>72</v>
      </c>
      <c r="AY144" s="159" t="s">
        <v>187</v>
      </c>
    </row>
    <row r="145" spans="2:65" s="10" customFormat="1" ht="16.5" customHeight="1">
      <c r="B145" s="160"/>
      <c r="C145" s="161"/>
      <c r="D145" s="161"/>
      <c r="E145" s="162" t="s">
        <v>329</v>
      </c>
      <c r="F145" s="213" t="s">
        <v>80</v>
      </c>
      <c r="G145" s="214"/>
      <c r="H145" s="214"/>
      <c r="I145" s="214"/>
      <c r="J145" s="161"/>
      <c r="K145" s="163">
        <v>1</v>
      </c>
      <c r="L145" s="161"/>
      <c r="M145" s="161"/>
      <c r="N145" s="161"/>
      <c r="O145" s="161"/>
      <c r="P145" s="161"/>
      <c r="Q145" s="161"/>
      <c r="R145" s="164"/>
      <c r="T145" s="165"/>
      <c r="U145" s="161"/>
      <c r="V145" s="161"/>
      <c r="W145" s="161"/>
      <c r="X145" s="161"/>
      <c r="Y145" s="161"/>
      <c r="Z145" s="161"/>
      <c r="AA145" s="166"/>
      <c r="AT145" s="167" t="s">
        <v>194</v>
      </c>
      <c r="AU145" s="167" t="s">
        <v>80</v>
      </c>
      <c r="AV145" s="10" t="s">
        <v>114</v>
      </c>
      <c r="AW145" s="10" t="s">
        <v>30</v>
      </c>
      <c r="AX145" s="10" t="s">
        <v>72</v>
      </c>
      <c r="AY145" s="167" t="s">
        <v>187</v>
      </c>
    </row>
    <row r="146" spans="2:65" s="10" customFormat="1" ht="16.5" customHeight="1">
      <c r="B146" s="160"/>
      <c r="C146" s="161"/>
      <c r="D146" s="161"/>
      <c r="E146" s="162" t="s">
        <v>331</v>
      </c>
      <c r="F146" s="213" t="s">
        <v>332</v>
      </c>
      <c r="G146" s="214"/>
      <c r="H146" s="214"/>
      <c r="I146" s="214"/>
      <c r="J146" s="161"/>
      <c r="K146" s="163">
        <v>1</v>
      </c>
      <c r="L146" s="161"/>
      <c r="M146" s="161"/>
      <c r="N146" s="161"/>
      <c r="O146" s="161"/>
      <c r="P146" s="161"/>
      <c r="Q146" s="161"/>
      <c r="R146" s="164"/>
      <c r="T146" s="165"/>
      <c r="U146" s="161"/>
      <c r="V146" s="161"/>
      <c r="W146" s="161"/>
      <c r="X146" s="161"/>
      <c r="Y146" s="161"/>
      <c r="Z146" s="161"/>
      <c r="AA146" s="166"/>
      <c r="AT146" s="167" t="s">
        <v>194</v>
      </c>
      <c r="AU146" s="167" t="s">
        <v>80</v>
      </c>
      <c r="AV146" s="10" t="s">
        <v>114</v>
      </c>
      <c r="AW146" s="10" t="s">
        <v>30</v>
      </c>
      <c r="AX146" s="10" t="s">
        <v>80</v>
      </c>
      <c r="AY146" s="167" t="s">
        <v>187</v>
      </c>
    </row>
    <row r="147" spans="2:65" s="1" customFormat="1" ht="25.5" customHeight="1">
      <c r="B147" s="32"/>
      <c r="C147" s="145" t="s">
        <v>263</v>
      </c>
      <c r="D147" s="145" t="s">
        <v>188</v>
      </c>
      <c r="E147" s="146" t="s">
        <v>1515</v>
      </c>
      <c r="F147" s="217" t="s">
        <v>1516</v>
      </c>
      <c r="G147" s="217"/>
      <c r="H147" s="217"/>
      <c r="I147" s="217"/>
      <c r="J147" s="147" t="s">
        <v>513</v>
      </c>
      <c r="K147" s="148">
        <v>1</v>
      </c>
      <c r="L147" s="218">
        <v>0</v>
      </c>
      <c r="M147" s="218"/>
      <c r="N147" s="218">
        <f>ROUND(L147*K147,2)</f>
        <v>0</v>
      </c>
      <c r="O147" s="218"/>
      <c r="P147" s="218"/>
      <c r="Q147" s="218"/>
      <c r="R147" s="34"/>
      <c r="T147" s="149" t="s">
        <v>19</v>
      </c>
      <c r="U147" s="41" t="s">
        <v>37</v>
      </c>
      <c r="V147" s="150">
        <v>0</v>
      </c>
      <c r="W147" s="150">
        <f>V147*K147</f>
        <v>0</v>
      </c>
      <c r="X147" s="150">
        <v>0</v>
      </c>
      <c r="Y147" s="150">
        <f>X147*K147</f>
        <v>0</v>
      </c>
      <c r="Z147" s="150">
        <v>0</v>
      </c>
      <c r="AA147" s="151">
        <f>Z147*K147</f>
        <v>0</v>
      </c>
      <c r="AR147" s="19" t="s">
        <v>186</v>
      </c>
      <c r="AT147" s="19" t="s">
        <v>188</v>
      </c>
      <c r="AU147" s="19" t="s">
        <v>80</v>
      </c>
      <c r="AY147" s="19" t="s">
        <v>187</v>
      </c>
      <c r="BE147" s="152">
        <f>IF(U147="základní",N147,0)</f>
        <v>0</v>
      </c>
      <c r="BF147" s="152">
        <f>IF(U147="snížená",N147,0)</f>
        <v>0</v>
      </c>
      <c r="BG147" s="152">
        <f>IF(U147="zákl. přenesená",N147,0)</f>
        <v>0</v>
      </c>
      <c r="BH147" s="152">
        <f>IF(U147="sníž. přenesená",N147,0)</f>
        <v>0</v>
      </c>
      <c r="BI147" s="152">
        <f>IF(U147="nulová",N147,0)</f>
        <v>0</v>
      </c>
      <c r="BJ147" s="19" t="s">
        <v>80</v>
      </c>
      <c r="BK147" s="152">
        <f>ROUND(L147*K147,2)</f>
        <v>0</v>
      </c>
      <c r="BL147" s="19" t="s">
        <v>186</v>
      </c>
      <c r="BM147" s="19" t="s">
        <v>1517</v>
      </c>
    </row>
    <row r="148" spans="2:65" s="9" customFormat="1" ht="16.5" customHeight="1">
      <c r="B148" s="153"/>
      <c r="C148" s="154"/>
      <c r="D148" s="154"/>
      <c r="E148" s="155" t="s">
        <v>19</v>
      </c>
      <c r="F148" s="219" t="s">
        <v>1518</v>
      </c>
      <c r="G148" s="220"/>
      <c r="H148" s="220"/>
      <c r="I148" s="220"/>
      <c r="J148" s="154"/>
      <c r="K148" s="155" t="s">
        <v>19</v>
      </c>
      <c r="L148" s="154"/>
      <c r="M148" s="154"/>
      <c r="N148" s="154"/>
      <c r="O148" s="154"/>
      <c r="P148" s="154"/>
      <c r="Q148" s="154"/>
      <c r="R148" s="156"/>
      <c r="T148" s="157"/>
      <c r="U148" s="154"/>
      <c r="V148" s="154"/>
      <c r="W148" s="154"/>
      <c r="X148" s="154"/>
      <c r="Y148" s="154"/>
      <c r="Z148" s="154"/>
      <c r="AA148" s="158"/>
      <c r="AT148" s="159" t="s">
        <v>194</v>
      </c>
      <c r="AU148" s="159" t="s">
        <v>80</v>
      </c>
      <c r="AV148" s="9" t="s">
        <v>80</v>
      </c>
      <c r="AW148" s="9" t="s">
        <v>30</v>
      </c>
      <c r="AX148" s="9" t="s">
        <v>72</v>
      </c>
      <c r="AY148" s="159" t="s">
        <v>187</v>
      </c>
    </row>
    <row r="149" spans="2:65" s="10" customFormat="1" ht="16.5" customHeight="1">
      <c r="B149" s="160"/>
      <c r="C149" s="161"/>
      <c r="D149" s="161"/>
      <c r="E149" s="162" t="s">
        <v>294</v>
      </c>
      <c r="F149" s="213" t="s">
        <v>80</v>
      </c>
      <c r="G149" s="214"/>
      <c r="H149" s="214"/>
      <c r="I149" s="214"/>
      <c r="J149" s="161"/>
      <c r="K149" s="163">
        <v>1</v>
      </c>
      <c r="L149" s="161"/>
      <c r="M149" s="161"/>
      <c r="N149" s="161"/>
      <c r="O149" s="161"/>
      <c r="P149" s="161"/>
      <c r="Q149" s="161"/>
      <c r="R149" s="164"/>
      <c r="T149" s="165"/>
      <c r="U149" s="161"/>
      <c r="V149" s="161"/>
      <c r="W149" s="161"/>
      <c r="X149" s="161"/>
      <c r="Y149" s="161"/>
      <c r="Z149" s="161"/>
      <c r="AA149" s="166"/>
      <c r="AT149" s="167" t="s">
        <v>194</v>
      </c>
      <c r="AU149" s="167" t="s">
        <v>80</v>
      </c>
      <c r="AV149" s="10" t="s">
        <v>114</v>
      </c>
      <c r="AW149" s="10" t="s">
        <v>30</v>
      </c>
      <c r="AX149" s="10" t="s">
        <v>72</v>
      </c>
      <c r="AY149" s="167" t="s">
        <v>187</v>
      </c>
    </row>
    <row r="150" spans="2:65" s="10" customFormat="1" ht="16.5" customHeight="1">
      <c r="B150" s="160"/>
      <c r="C150" s="161"/>
      <c r="D150" s="161"/>
      <c r="E150" s="162" t="s">
        <v>116</v>
      </c>
      <c r="F150" s="213" t="s">
        <v>1153</v>
      </c>
      <c r="G150" s="214"/>
      <c r="H150" s="214"/>
      <c r="I150" s="214"/>
      <c r="J150" s="161"/>
      <c r="K150" s="163">
        <v>1</v>
      </c>
      <c r="L150" s="161"/>
      <c r="M150" s="161"/>
      <c r="N150" s="161"/>
      <c r="O150" s="161"/>
      <c r="P150" s="161"/>
      <c r="Q150" s="161"/>
      <c r="R150" s="164"/>
      <c r="T150" s="168"/>
      <c r="U150" s="169"/>
      <c r="V150" s="169"/>
      <c r="W150" s="169"/>
      <c r="X150" s="169"/>
      <c r="Y150" s="169"/>
      <c r="Z150" s="169"/>
      <c r="AA150" s="170"/>
      <c r="AT150" s="167" t="s">
        <v>194</v>
      </c>
      <c r="AU150" s="167" t="s">
        <v>80</v>
      </c>
      <c r="AV150" s="10" t="s">
        <v>114</v>
      </c>
      <c r="AW150" s="10" t="s">
        <v>30</v>
      </c>
      <c r="AX150" s="10" t="s">
        <v>80</v>
      </c>
      <c r="AY150" s="167" t="s">
        <v>187</v>
      </c>
    </row>
    <row r="151" spans="2:65" s="1" customFormat="1" ht="6.95" customHeight="1">
      <c r="B151" s="56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8"/>
    </row>
  </sheetData>
  <sheetProtection algorithmName="SHA-512" hashValue="zw79pYdSFdtkA+TFJmmj2MIiAYzXz3pFVd0F6kQa+esvA3IFripLitDr4U0jkit/hx1tJHQA6I9ejpDYr+r2Zw==" saltValue="YyPOX77D5gVBROfPNeq2ATYvuk+rmf+O8wh00hd5fs0wT11YhkIgCGsxvj9q8k+5fK0aZlPWC7vu9+Jnp41pCQ==" spinCount="10" sheet="1" objects="1" scenarios="1" formatColumns="0" formatRows="0"/>
  <mergeCells count="108">
    <mergeCell ref="N136:Q136"/>
    <mergeCell ref="N110:Q110"/>
    <mergeCell ref="N147:Q147"/>
    <mergeCell ref="N111:Q111"/>
    <mergeCell ref="F118:I118"/>
    <mergeCell ref="F119:I119"/>
    <mergeCell ref="F120:I120"/>
    <mergeCell ref="F121:I121"/>
    <mergeCell ref="F122:I122"/>
    <mergeCell ref="F123:I123"/>
    <mergeCell ref="F124:I124"/>
    <mergeCell ref="F125:I125"/>
    <mergeCell ref="F126:I126"/>
    <mergeCell ref="F127:I127"/>
    <mergeCell ref="F128:I128"/>
    <mergeCell ref="F129:I129"/>
    <mergeCell ref="F130:I130"/>
    <mergeCell ref="F131:I131"/>
    <mergeCell ref="F132:I132"/>
    <mergeCell ref="F133:I133"/>
    <mergeCell ref="F134:I134"/>
    <mergeCell ref="F135:I135"/>
    <mergeCell ref="F136:I136"/>
    <mergeCell ref="F137:I137"/>
    <mergeCell ref="F138:I138"/>
    <mergeCell ref="F139:I139"/>
    <mergeCell ref="L136:M136"/>
    <mergeCell ref="L147:M147"/>
    <mergeCell ref="F109:I109"/>
    <mergeCell ref="F112:I112"/>
    <mergeCell ref="F113:I113"/>
    <mergeCell ref="F114:I114"/>
    <mergeCell ref="F115:I115"/>
    <mergeCell ref="F116:I116"/>
    <mergeCell ref="F117:I117"/>
    <mergeCell ref="F140:I140"/>
    <mergeCell ref="F141:I141"/>
    <mergeCell ref="L109:M109"/>
    <mergeCell ref="L112:M112"/>
    <mergeCell ref="L116:M116"/>
    <mergeCell ref="N88:Q88"/>
    <mergeCell ref="N89:Q89"/>
    <mergeCell ref="N91:Q91"/>
    <mergeCell ref="L93:Q93"/>
    <mergeCell ref="C99:Q99"/>
    <mergeCell ref="F101:P101"/>
    <mergeCell ref="F102:P102"/>
    <mergeCell ref="L132:M132"/>
    <mergeCell ref="L120:M120"/>
    <mergeCell ref="L124:M124"/>
    <mergeCell ref="L128:M128"/>
    <mergeCell ref="M104:P104"/>
    <mergeCell ref="M106:Q106"/>
    <mergeCell ref="M107:Q107"/>
    <mergeCell ref="N109:Q109"/>
    <mergeCell ref="N112:Q112"/>
    <mergeCell ref="N116:Q116"/>
    <mergeCell ref="N120:Q120"/>
    <mergeCell ref="N124:Q124"/>
    <mergeCell ref="N128:Q128"/>
    <mergeCell ref="N132:Q132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O17:P17"/>
    <mergeCell ref="O18:P18"/>
    <mergeCell ref="O20:P20"/>
    <mergeCell ref="O21:P21"/>
    <mergeCell ref="E24:L24"/>
    <mergeCell ref="H1:K1"/>
    <mergeCell ref="S2:AC2"/>
    <mergeCell ref="M27:P27"/>
    <mergeCell ref="M30:P30"/>
    <mergeCell ref="M28:P28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F150:I150"/>
    <mergeCell ref="F142:I142"/>
    <mergeCell ref="F143:I143"/>
    <mergeCell ref="F144:I144"/>
    <mergeCell ref="F145:I145"/>
    <mergeCell ref="F146:I146"/>
    <mergeCell ref="F147:I147"/>
    <mergeCell ref="F148:I148"/>
    <mergeCell ref="F149:I149"/>
  </mergeCells>
  <hyperlinks>
    <hyperlink ref="F1:G1" location="C2" display="1) Krycí list rozpočtu" xr:uid="{00000000-0004-0000-0700-000000000000}"/>
    <hyperlink ref="H1:K1" location="C86" display="2) Rekapitulace rozpočtu" xr:uid="{00000000-0004-0000-0700-000001000000}"/>
    <hyperlink ref="L1" location="C109" display="3) Rozpočet" xr:uid="{00000000-0004-0000-0700-000002000000}"/>
    <hyperlink ref="S1:T1" location="'Rekapitulace stavby'!C2" display="Rekapitulace stavby" xr:uid="{00000000-0004-0000-07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N19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2"/>
      <c r="C1" s="12"/>
      <c r="D1" s="13" t="s">
        <v>1</v>
      </c>
      <c r="E1" s="12"/>
      <c r="F1" s="14" t="s">
        <v>107</v>
      </c>
      <c r="G1" s="14"/>
      <c r="H1" s="227" t="s">
        <v>108</v>
      </c>
      <c r="I1" s="227"/>
      <c r="J1" s="227"/>
      <c r="K1" s="227"/>
      <c r="L1" s="14" t="s">
        <v>109</v>
      </c>
      <c r="M1" s="12"/>
      <c r="N1" s="12"/>
      <c r="O1" s="13" t="s">
        <v>110</v>
      </c>
      <c r="P1" s="12"/>
      <c r="Q1" s="12"/>
      <c r="R1" s="12"/>
      <c r="S1" s="14" t="s">
        <v>111</v>
      </c>
      <c r="T1" s="14"/>
      <c r="U1" s="108"/>
      <c r="V1" s="108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76" t="s">
        <v>7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S2" s="183" t="s">
        <v>8</v>
      </c>
      <c r="T2" s="184"/>
      <c r="U2" s="184"/>
      <c r="V2" s="184"/>
      <c r="W2" s="184"/>
      <c r="X2" s="184"/>
      <c r="Y2" s="184"/>
      <c r="Z2" s="184"/>
      <c r="AA2" s="184"/>
      <c r="AB2" s="184"/>
      <c r="AC2" s="184"/>
      <c r="AT2" s="19" t="s">
        <v>102</v>
      </c>
      <c r="AZ2" s="109" t="s">
        <v>294</v>
      </c>
      <c r="BA2" s="109" t="s">
        <v>294</v>
      </c>
      <c r="BB2" s="109" t="s">
        <v>19</v>
      </c>
      <c r="BC2" s="109" t="s">
        <v>1519</v>
      </c>
      <c r="BD2" s="109" t="s">
        <v>114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115</v>
      </c>
      <c r="AZ3" s="109" t="s">
        <v>116</v>
      </c>
      <c r="BA3" s="109" t="s">
        <v>116</v>
      </c>
      <c r="BB3" s="109" t="s">
        <v>19</v>
      </c>
      <c r="BC3" s="109" t="s">
        <v>1520</v>
      </c>
      <c r="BD3" s="109" t="s">
        <v>114</v>
      </c>
    </row>
    <row r="4" spans="1:66" ht="36.950000000000003" customHeight="1">
      <c r="B4" s="23"/>
      <c r="C4" s="178" t="s">
        <v>118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24"/>
      <c r="T4" s="18" t="s">
        <v>13</v>
      </c>
      <c r="AT4" s="19" t="s">
        <v>6</v>
      </c>
      <c r="AZ4" s="109" t="s">
        <v>329</v>
      </c>
      <c r="BA4" s="109" t="s">
        <v>329</v>
      </c>
      <c r="BB4" s="109" t="s">
        <v>19</v>
      </c>
      <c r="BC4" s="109" t="s">
        <v>1521</v>
      </c>
      <c r="BD4" s="109" t="s">
        <v>114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  <c r="AZ5" s="109" t="s">
        <v>331</v>
      </c>
      <c r="BA5" s="109" t="s">
        <v>331</v>
      </c>
      <c r="BB5" s="109" t="s">
        <v>19</v>
      </c>
      <c r="BC5" s="109" t="s">
        <v>1522</v>
      </c>
      <c r="BD5" s="109" t="s">
        <v>114</v>
      </c>
    </row>
    <row r="6" spans="1:66" ht="25.35" customHeight="1">
      <c r="B6" s="23"/>
      <c r="C6" s="25"/>
      <c r="D6" s="29" t="s">
        <v>16</v>
      </c>
      <c r="E6" s="25"/>
      <c r="F6" s="223" t="str">
        <f>'Rekapitulace stavby'!K6</f>
        <v>Pardubice - Černá za Bory malá okružní křižovatka silnic II/322 a III/2983</v>
      </c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5"/>
      <c r="R6" s="24"/>
      <c r="AZ6" s="109" t="s">
        <v>923</v>
      </c>
      <c r="BA6" s="109" t="s">
        <v>923</v>
      </c>
      <c r="BB6" s="109" t="s">
        <v>19</v>
      </c>
      <c r="BC6" s="109" t="s">
        <v>1523</v>
      </c>
      <c r="BD6" s="109" t="s">
        <v>114</v>
      </c>
    </row>
    <row r="7" spans="1:66" s="1" customFormat="1" ht="32.85" customHeight="1">
      <c r="B7" s="32"/>
      <c r="C7" s="33"/>
      <c r="D7" s="28" t="s">
        <v>123</v>
      </c>
      <c r="E7" s="33"/>
      <c r="F7" s="182" t="s">
        <v>1524</v>
      </c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33"/>
      <c r="R7" s="34"/>
      <c r="AZ7" s="109" t="s">
        <v>398</v>
      </c>
      <c r="BA7" s="109" t="s">
        <v>398</v>
      </c>
      <c r="BB7" s="109" t="s">
        <v>19</v>
      </c>
      <c r="BC7" s="109" t="s">
        <v>1525</v>
      </c>
      <c r="BD7" s="109" t="s">
        <v>114</v>
      </c>
    </row>
    <row r="8" spans="1:66" s="1" customFormat="1" ht="14.45" customHeight="1">
      <c r="B8" s="32"/>
      <c r="C8" s="33"/>
      <c r="D8" s="29" t="s">
        <v>18</v>
      </c>
      <c r="E8" s="33"/>
      <c r="F8" s="27" t="s">
        <v>19</v>
      </c>
      <c r="G8" s="33"/>
      <c r="H8" s="33"/>
      <c r="I8" s="33"/>
      <c r="J8" s="33"/>
      <c r="K8" s="33"/>
      <c r="L8" s="33"/>
      <c r="M8" s="29" t="s">
        <v>20</v>
      </c>
      <c r="N8" s="33"/>
      <c r="O8" s="27" t="s">
        <v>19</v>
      </c>
      <c r="P8" s="33"/>
      <c r="Q8" s="33"/>
      <c r="R8" s="34"/>
      <c r="AZ8" s="109" t="s">
        <v>400</v>
      </c>
      <c r="BA8" s="109" t="s">
        <v>400</v>
      </c>
      <c r="BB8" s="109" t="s">
        <v>19</v>
      </c>
      <c r="BC8" s="109" t="s">
        <v>1526</v>
      </c>
      <c r="BD8" s="109" t="s">
        <v>114</v>
      </c>
    </row>
    <row r="9" spans="1:66" s="1" customFormat="1" ht="14.45" customHeight="1">
      <c r="B9" s="32"/>
      <c r="C9" s="33"/>
      <c r="D9" s="29" t="s">
        <v>21</v>
      </c>
      <c r="E9" s="33"/>
      <c r="F9" s="27" t="s">
        <v>22</v>
      </c>
      <c r="G9" s="33"/>
      <c r="H9" s="33"/>
      <c r="I9" s="33"/>
      <c r="J9" s="33"/>
      <c r="K9" s="33"/>
      <c r="L9" s="33"/>
      <c r="M9" s="29" t="s">
        <v>23</v>
      </c>
      <c r="N9" s="33"/>
      <c r="O9" s="226" t="str">
        <f>'Rekapitulace stavby'!AN8</f>
        <v>19. 11. 2018</v>
      </c>
      <c r="P9" s="226"/>
      <c r="Q9" s="33"/>
      <c r="R9" s="34"/>
      <c r="AZ9" s="109" t="s">
        <v>1527</v>
      </c>
      <c r="BA9" s="109" t="s">
        <v>1527</v>
      </c>
      <c r="BB9" s="109" t="s">
        <v>19</v>
      </c>
      <c r="BC9" s="109" t="s">
        <v>1528</v>
      </c>
      <c r="BD9" s="109" t="s">
        <v>114</v>
      </c>
    </row>
    <row r="10" spans="1:66" s="1" customFormat="1" ht="10.9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  <c r="AZ10" s="109" t="s">
        <v>407</v>
      </c>
      <c r="BA10" s="109" t="s">
        <v>407</v>
      </c>
      <c r="BB10" s="109" t="s">
        <v>19</v>
      </c>
      <c r="BC10" s="109" t="s">
        <v>186</v>
      </c>
      <c r="BD10" s="109" t="s">
        <v>114</v>
      </c>
    </row>
    <row r="11" spans="1:66" s="1" customFormat="1" ht="14.45" customHeight="1">
      <c r="B11" s="32"/>
      <c r="C11" s="33"/>
      <c r="D11" s="29" t="s">
        <v>25</v>
      </c>
      <c r="E11" s="33"/>
      <c r="F11" s="33"/>
      <c r="G11" s="33"/>
      <c r="H11" s="33"/>
      <c r="I11" s="33"/>
      <c r="J11" s="33"/>
      <c r="K11" s="33"/>
      <c r="L11" s="33"/>
      <c r="M11" s="29" t="s">
        <v>26</v>
      </c>
      <c r="N11" s="33"/>
      <c r="O11" s="180" t="str">
        <f>IF('Rekapitulace stavby'!AN10="","",'Rekapitulace stavby'!AN10)</f>
        <v/>
      </c>
      <c r="P11" s="180"/>
      <c r="Q11" s="33"/>
      <c r="R11" s="34"/>
      <c r="AZ11" s="109" t="s">
        <v>408</v>
      </c>
      <c r="BA11" s="109" t="s">
        <v>408</v>
      </c>
      <c r="BB11" s="109" t="s">
        <v>19</v>
      </c>
      <c r="BC11" s="109" t="s">
        <v>130</v>
      </c>
      <c r="BD11" s="109" t="s">
        <v>114</v>
      </c>
    </row>
    <row r="12" spans="1:66" s="1" customFormat="1" ht="18" customHeight="1">
      <c r="B12" s="32"/>
      <c r="C12" s="33"/>
      <c r="D12" s="33"/>
      <c r="E12" s="27" t="str">
        <f>IF('Rekapitulace stavby'!E11="","",'Rekapitulace stavby'!E11)</f>
        <v xml:space="preserve"> </v>
      </c>
      <c r="F12" s="33"/>
      <c r="G12" s="33"/>
      <c r="H12" s="33"/>
      <c r="I12" s="33"/>
      <c r="J12" s="33"/>
      <c r="K12" s="33"/>
      <c r="L12" s="33"/>
      <c r="M12" s="29" t="s">
        <v>27</v>
      </c>
      <c r="N12" s="33"/>
      <c r="O12" s="180" t="str">
        <f>IF('Rekapitulace stavby'!AN11="","",'Rekapitulace stavby'!AN11)</f>
        <v/>
      </c>
      <c r="P12" s="180"/>
      <c r="Q12" s="33"/>
      <c r="R12" s="34"/>
      <c r="AZ12" s="109" t="s">
        <v>738</v>
      </c>
      <c r="BA12" s="109" t="s">
        <v>738</v>
      </c>
      <c r="BB12" s="109" t="s">
        <v>19</v>
      </c>
      <c r="BC12" s="109" t="s">
        <v>232</v>
      </c>
      <c r="BD12" s="109" t="s">
        <v>114</v>
      </c>
    </row>
    <row r="13" spans="1:66" s="1" customFormat="1" ht="6.95" customHeight="1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5" customHeight="1">
      <c r="B14" s="32"/>
      <c r="C14" s="33"/>
      <c r="D14" s="29" t="s">
        <v>28</v>
      </c>
      <c r="E14" s="33"/>
      <c r="F14" s="33"/>
      <c r="G14" s="33"/>
      <c r="H14" s="33"/>
      <c r="I14" s="33"/>
      <c r="J14" s="33"/>
      <c r="K14" s="33"/>
      <c r="L14" s="33"/>
      <c r="M14" s="29" t="s">
        <v>26</v>
      </c>
      <c r="N14" s="33"/>
      <c r="O14" s="180" t="str">
        <f>IF('Rekapitulace stavby'!AN13="","",'Rekapitulace stavby'!AN13)</f>
        <v/>
      </c>
      <c r="P14" s="180"/>
      <c r="Q14" s="33"/>
      <c r="R14" s="34"/>
    </row>
    <row r="15" spans="1:66" s="1" customFormat="1" ht="18" customHeight="1">
      <c r="B15" s="32"/>
      <c r="C15" s="33"/>
      <c r="D15" s="33"/>
      <c r="E15" s="27" t="str">
        <f>IF('Rekapitulace stavby'!E14="","",'Rekapitulace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27</v>
      </c>
      <c r="N15" s="33"/>
      <c r="O15" s="180" t="str">
        <f>IF('Rekapitulace stavby'!AN14="","",'Rekapitulace stavby'!AN14)</f>
        <v/>
      </c>
      <c r="P15" s="180"/>
      <c r="Q15" s="33"/>
      <c r="R15" s="34"/>
    </row>
    <row r="16" spans="1:66" s="1" customFormat="1" ht="6.95" customHeight="1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5" customHeight="1">
      <c r="B17" s="32"/>
      <c r="C17" s="33"/>
      <c r="D17" s="29" t="s">
        <v>29</v>
      </c>
      <c r="E17" s="33"/>
      <c r="F17" s="33"/>
      <c r="G17" s="33"/>
      <c r="H17" s="33"/>
      <c r="I17" s="33"/>
      <c r="J17" s="33"/>
      <c r="K17" s="33"/>
      <c r="L17" s="33"/>
      <c r="M17" s="29" t="s">
        <v>26</v>
      </c>
      <c r="N17" s="33"/>
      <c r="O17" s="180" t="str">
        <f>IF('Rekapitulace stavby'!AN16="","",'Rekapitulace stavby'!AN16)</f>
        <v/>
      </c>
      <c r="P17" s="180"/>
      <c r="Q17" s="33"/>
      <c r="R17" s="34"/>
    </row>
    <row r="18" spans="2:18" s="1" customFormat="1" ht="18" customHeight="1">
      <c r="B18" s="32"/>
      <c r="C18" s="33"/>
      <c r="D18" s="33"/>
      <c r="E18" s="27" t="str">
        <f>IF('Rekapitulace stavby'!E17="","",'Rekapitulace stavby'!E17)</f>
        <v xml:space="preserve"> </v>
      </c>
      <c r="F18" s="33"/>
      <c r="G18" s="33"/>
      <c r="H18" s="33"/>
      <c r="I18" s="33"/>
      <c r="J18" s="33"/>
      <c r="K18" s="33"/>
      <c r="L18" s="33"/>
      <c r="M18" s="29" t="s">
        <v>27</v>
      </c>
      <c r="N18" s="33"/>
      <c r="O18" s="180" t="str">
        <f>IF('Rekapitulace stavby'!AN17="","",'Rekapitulace stavby'!AN17)</f>
        <v/>
      </c>
      <c r="P18" s="180"/>
      <c r="Q18" s="33"/>
      <c r="R18" s="34"/>
    </row>
    <row r="19" spans="2:18" s="1" customFormat="1" ht="6.95" customHeight="1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5" customHeight="1">
      <c r="B20" s="32"/>
      <c r="C20" s="33"/>
      <c r="D20" s="29" t="s">
        <v>31</v>
      </c>
      <c r="E20" s="33"/>
      <c r="F20" s="33"/>
      <c r="G20" s="33"/>
      <c r="H20" s="33"/>
      <c r="I20" s="33"/>
      <c r="J20" s="33"/>
      <c r="K20" s="33"/>
      <c r="L20" s="33"/>
      <c r="M20" s="29" t="s">
        <v>26</v>
      </c>
      <c r="N20" s="33"/>
      <c r="O20" s="180" t="str">
        <f>IF('Rekapitulace stavby'!AN19="","",'Rekapitulace stavby'!AN19)</f>
        <v/>
      </c>
      <c r="P20" s="180"/>
      <c r="Q20" s="33"/>
      <c r="R20" s="34"/>
    </row>
    <row r="21" spans="2:18" s="1" customFormat="1" ht="18" customHeight="1">
      <c r="B21" s="32"/>
      <c r="C21" s="33"/>
      <c r="D21" s="33"/>
      <c r="E21" s="27" t="str">
        <f>IF('Rekapitulace stavby'!E20="","",'Rekapitulace stavby'!E20)</f>
        <v xml:space="preserve"> </v>
      </c>
      <c r="F21" s="33"/>
      <c r="G21" s="33"/>
      <c r="H21" s="33"/>
      <c r="I21" s="33"/>
      <c r="J21" s="33"/>
      <c r="K21" s="33"/>
      <c r="L21" s="33"/>
      <c r="M21" s="29" t="s">
        <v>27</v>
      </c>
      <c r="N21" s="33"/>
      <c r="O21" s="180" t="str">
        <f>IF('Rekapitulace stavby'!AN20="","",'Rekapitulace stavby'!AN20)</f>
        <v/>
      </c>
      <c r="P21" s="180"/>
      <c r="Q21" s="33"/>
      <c r="R21" s="34"/>
    </row>
    <row r="22" spans="2:18" s="1" customFormat="1" ht="6.95" customHeight="1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5" customHeight="1">
      <c r="B23" s="32"/>
      <c r="C23" s="33"/>
      <c r="D23" s="29" t="s">
        <v>32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6.5" customHeight="1">
      <c r="B24" s="32"/>
      <c r="C24" s="33"/>
      <c r="D24" s="33"/>
      <c r="E24" s="188" t="s">
        <v>19</v>
      </c>
      <c r="F24" s="188"/>
      <c r="G24" s="188"/>
      <c r="H24" s="188"/>
      <c r="I24" s="188"/>
      <c r="J24" s="188"/>
      <c r="K24" s="188"/>
      <c r="L24" s="188"/>
      <c r="M24" s="33"/>
      <c r="N24" s="33"/>
      <c r="O24" s="33"/>
      <c r="P24" s="33"/>
      <c r="Q24" s="33"/>
      <c r="R24" s="34"/>
    </row>
    <row r="25" spans="2:18" s="1" customFormat="1" ht="6.95" customHeigh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5" customHeight="1">
      <c r="B27" s="32"/>
      <c r="C27" s="33"/>
      <c r="D27" s="110" t="s">
        <v>149</v>
      </c>
      <c r="E27" s="33"/>
      <c r="F27" s="33"/>
      <c r="G27" s="33"/>
      <c r="H27" s="33"/>
      <c r="I27" s="33"/>
      <c r="J27" s="33"/>
      <c r="K27" s="33"/>
      <c r="L27" s="33"/>
      <c r="M27" s="189">
        <f>N88</f>
        <v>0</v>
      </c>
      <c r="N27" s="189"/>
      <c r="O27" s="189"/>
      <c r="P27" s="189"/>
      <c r="Q27" s="33"/>
      <c r="R27" s="34"/>
    </row>
    <row r="28" spans="2:18" s="1" customFormat="1" ht="14.45" customHeight="1">
      <c r="B28" s="32"/>
      <c r="C28" s="33"/>
      <c r="D28" s="31" t="s">
        <v>151</v>
      </c>
      <c r="E28" s="33"/>
      <c r="F28" s="33"/>
      <c r="G28" s="33"/>
      <c r="H28" s="33"/>
      <c r="I28" s="33"/>
      <c r="J28" s="33"/>
      <c r="K28" s="33"/>
      <c r="L28" s="33"/>
      <c r="M28" s="189">
        <f>N95</f>
        <v>0</v>
      </c>
      <c r="N28" s="189"/>
      <c r="O28" s="189"/>
      <c r="P28" s="189"/>
      <c r="Q28" s="33"/>
      <c r="R28" s="34"/>
    </row>
    <row r="29" spans="2:18" s="1" customFormat="1" ht="6.95" customHeight="1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>
      <c r="B30" s="32"/>
      <c r="C30" s="33"/>
      <c r="D30" s="111" t="s">
        <v>35</v>
      </c>
      <c r="E30" s="33"/>
      <c r="F30" s="33"/>
      <c r="G30" s="33"/>
      <c r="H30" s="33"/>
      <c r="I30" s="33"/>
      <c r="J30" s="33"/>
      <c r="K30" s="33"/>
      <c r="L30" s="33"/>
      <c r="M30" s="228">
        <f>ROUND(M27+M28,2)</f>
        <v>0</v>
      </c>
      <c r="N30" s="225"/>
      <c r="O30" s="225"/>
      <c r="P30" s="225"/>
      <c r="Q30" s="33"/>
      <c r="R30" s="34"/>
    </row>
    <row r="31" spans="2:18" s="1" customFormat="1" ht="6.95" customHeight="1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5" customHeight="1">
      <c r="B32" s="32"/>
      <c r="C32" s="33"/>
      <c r="D32" s="39" t="s">
        <v>36</v>
      </c>
      <c r="E32" s="39" t="s">
        <v>37</v>
      </c>
      <c r="F32" s="40">
        <v>0.21</v>
      </c>
      <c r="G32" s="112" t="s">
        <v>38</v>
      </c>
      <c r="H32" s="229">
        <f>ROUND((SUM(BE95:BE96)+SUM(BE114:BE196)), 2)</f>
        <v>0</v>
      </c>
      <c r="I32" s="225"/>
      <c r="J32" s="225"/>
      <c r="K32" s="33"/>
      <c r="L32" s="33"/>
      <c r="M32" s="229">
        <f>ROUND(ROUND((SUM(BE95:BE96)+SUM(BE114:BE196)), 2)*F32, 2)</f>
        <v>0</v>
      </c>
      <c r="N32" s="225"/>
      <c r="O32" s="225"/>
      <c r="P32" s="225"/>
      <c r="Q32" s="33"/>
      <c r="R32" s="34"/>
    </row>
    <row r="33" spans="2:18" s="1" customFormat="1" ht="14.45" customHeight="1">
      <c r="B33" s="32"/>
      <c r="C33" s="33"/>
      <c r="D33" s="33"/>
      <c r="E33" s="39" t="s">
        <v>39</v>
      </c>
      <c r="F33" s="40">
        <v>0.15</v>
      </c>
      <c r="G33" s="112" t="s">
        <v>38</v>
      </c>
      <c r="H33" s="229">
        <f>ROUND((SUM(BF95:BF96)+SUM(BF114:BF196)), 2)</f>
        <v>0</v>
      </c>
      <c r="I33" s="225"/>
      <c r="J33" s="225"/>
      <c r="K33" s="33"/>
      <c r="L33" s="33"/>
      <c r="M33" s="229">
        <f>ROUND(ROUND((SUM(BF95:BF96)+SUM(BF114:BF196)), 2)*F33, 2)</f>
        <v>0</v>
      </c>
      <c r="N33" s="225"/>
      <c r="O33" s="225"/>
      <c r="P33" s="225"/>
      <c r="Q33" s="33"/>
      <c r="R33" s="34"/>
    </row>
    <row r="34" spans="2:18" s="1" customFormat="1" ht="14.45" hidden="1" customHeight="1">
      <c r="B34" s="32"/>
      <c r="C34" s="33"/>
      <c r="D34" s="33"/>
      <c r="E34" s="39" t="s">
        <v>40</v>
      </c>
      <c r="F34" s="40">
        <v>0.21</v>
      </c>
      <c r="G34" s="112" t="s">
        <v>38</v>
      </c>
      <c r="H34" s="229">
        <f>ROUND((SUM(BG95:BG96)+SUM(BG114:BG196)), 2)</f>
        <v>0</v>
      </c>
      <c r="I34" s="225"/>
      <c r="J34" s="225"/>
      <c r="K34" s="33"/>
      <c r="L34" s="33"/>
      <c r="M34" s="229">
        <v>0</v>
      </c>
      <c r="N34" s="225"/>
      <c r="O34" s="225"/>
      <c r="P34" s="225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41</v>
      </c>
      <c r="F35" s="40">
        <v>0.15</v>
      </c>
      <c r="G35" s="112" t="s">
        <v>38</v>
      </c>
      <c r="H35" s="229">
        <f>ROUND((SUM(BH95:BH96)+SUM(BH114:BH196)), 2)</f>
        <v>0</v>
      </c>
      <c r="I35" s="225"/>
      <c r="J35" s="225"/>
      <c r="K35" s="33"/>
      <c r="L35" s="33"/>
      <c r="M35" s="229">
        <v>0</v>
      </c>
      <c r="N35" s="225"/>
      <c r="O35" s="225"/>
      <c r="P35" s="225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42</v>
      </c>
      <c r="F36" s="40">
        <v>0</v>
      </c>
      <c r="G36" s="112" t="s">
        <v>38</v>
      </c>
      <c r="H36" s="229">
        <f>ROUND((SUM(BI95:BI96)+SUM(BI114:BI196)), 2)</f>
        <v>0</v>
      </c>
      <c r="I36" s="225"/>
      <c r="J36" s="225"/>
      <c r="K36" s="33"/>
      <c r="L36" s="33"/>
      <c r="M36" s="229">
        <v>0</v>
      </c>
      <c r="N36" s="225"/>
      <c r="O36" s="225"/>
      <c r="P36" s="225"/>
      <c r="Q36" s="33"/>
      <c r="R36" s="34"/>
    </row>
    <row r="37" spans="2:18" s="1" customFormat="1" ht="6.95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>
      <c r="B38" s="32"/>
      <c r="C38" s="107"/>
      <c r="D38" s="113" t="s">
        <v>43</v>
      </c>
      <c r="E38" s="76"/>
      <c r="F38" s="76"/>
      <c r="G38" s="114" t="s">
        <v>44</v>
      </c>
      <c r="H38" s="115" t="s">
        <v>45</v>
      </c>
      <c r="I38" s="76"/>
      <c r="J38" s="76"/>
      <c r="K38" s="76"/>
      <c r="L38" s="230">
        <f>SUM(M30:M36)</f>
        <v>0</v>
      </c>
      <c r="M38" s="230"/>
      <c r="N38" s="230"/>
      <c r="O38" s="230"/>
      <c r="P38" s="231"/>
      <c r="Q38" s="107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ht="13.5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4"/>
    </row>
    <row r="42" spans="2:18" ht="13.5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 ht="13.5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 ht="13.5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 ht="13.5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 ht="13.5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 ht="13.5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 ht="13.5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 ht="13.5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>
      <c r="B50" s="32"/>
      <c r="C50" s="33"/>
      <c r="D50" s="47" t="s">
        <v>46</v>
      </c>
      <c r="E50" s="48"/>
      <c r="F50" s="48"/>
      <c r="G50" s="48"/>
      <c r="H50" s="49"/>
      <c r="I50" s="33"/>
      <c r="J50" s="47" t="s">
        <v>47</v>
      </c>
      <c r="K50" s="48"/>
      <c r="L50" s="48"/>
      <c r="M50" s="48"/>
      <c r="N50" s="48"/>
      <c r="O50" s="48"/>
      <c r="P50" s="49"/>
      <c r="Q50" s="33"/>
      <c r="R50" s="34"/>
    </row>
    <row r="51" spans="2:18" ht="13.5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 ht="13.5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 ht="13.5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 ht="13.5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 ht="13.5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 ht="13.5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 ht="13.5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 ht="13.5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>
      <c r="B59" s="32"/>
      <c r="C59" s="33"/>
      <c r="D59" s="52" t="s">
        <v>48</v>
      </c>
      <c r="E59" s="53"/>
      <c r="F59" s="53"/>
      <c r="G59" s="54" t="s">
        <v>49</v>
      </c>
      <c r="H59" s="55"/>
      <c r="I59" s="33"/>
      <c r="J59" s="52" t="s">
        <v>48</v>
      </c>
      <c r="K59" s="53"/>
      <c r="L59" s="53"/>
      <c r="M59" s="53"/>
      <c r="N59" s="54" t="s">
        <v>49</v>
      </c>
      <c r="O59" s="53"/>
      <c r="P59" s="55"/>
      <c r="Q59" s="33"/>
      <c r="R59" s="34"/>
    </row>
    <row r="60" spans="2:18" ht="13.5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>
      <c r="B61" s="32"/>
      <c r="C61" s="33"/>
      <c r="D61" s="47" t="s">
        <v>50</v>
      </c>
      <c r="E61" s="48"/>
      <c r="F61" s="48"/>
      <c r="G61" s="48"/>
      <c r="H61" s="49"/>
      <c r="I61" s="33"/>
      <c r="J61" s="47" t="s">
        <v>51</v>
      </c>
      <c r="K61" s="48"/>
      <c r="L61" s="48"/>
      <c r="M61" s="48"/>
      <c r="N61" s="48"/>
      <c r="O61" s="48"/>
      <c r="P61" s="49"/>
      <c r="Q61" s="33"/>
      <c r="R61" s="34"/>
    </row>
    <row r="62" spans="2:18" ht="13.5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 ht="13.5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 ht="13.5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21" ht="13.5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21" ht="13.5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21" ht="13.5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21" ht="13.5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21" ht="13.5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21" s="1" customFormat="1">
      <c r="B70" s="32"/>
      <c r="C70" s="33"/>
      <c r="D70" s="52" t="s">
        <v>48</v>
      </c>
      <c r="E70" s="53"/>
      <c r="F70" s="53"/>
      <c r="G70" s="54" t="s">
        <v>49</v>
      </c>
      <c r="H70" s="55"/>
      <c r="I70" s="33"/>
      <c r="J70" s="52" t="s">
        <v>48</v>
      </c>
      <c r="K70" s="53"/>
      <c r="L70" s="53"/>
      <c r="M70" s="53"/>
      <c r="N70" s="54" t="s">
        <v>49</v>
      </c>
      <c r="O70" s="53"/>
      <c r="P70" s="55"/>
      <c r="Q70" s="33"/>
      <c r="R70" s="34"/>
    </row>
    <row r="71" spans="2:21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5" customHeight="1">
      <c r="B75" s="116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8"/>
    </row>
    <row r="76" spans="2:21" s="1" customFormat="1" ht="36.950000000000003" customHeight="1">
      <c r="B76" s="32"/>
      <c r="C76" s="178" t="s">
        <v>161</v>
      </c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34"/>
      <c r="T76" s="119"/>
      <c r="U76" s="119"/>
    </row>
    <row r="77" spans="2:21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19"/>
      <c r="U77" s="119"/>
    </row>
    <row r="78" spans="2:21" s="1" customFormat="1" ht="30" customHeight="1">
      <c r="B78" s="32"/>
      <c r="C78" s="29" t="s">
        <v>16</v>
      </c>
      <c r="D78" s="33"/>
      <c r="E78" s="33"/>
      <c r="F78" s="223" t="str">
        <f>F6</f>
        <v>Pardubice - Černá za Bory malá okružní křižovatka silnic II/322 a III/2983</v>
      </c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33"/>
      <c r="R78" s="34"/>
      <c r="T78" s="119"/>
      <c r="U78" s="119"/>
    </row>
    <row r="79" spans="2:21" s="1" customFormat="1" ht="36.950000000000003" customHeight="1">
      <c r="B79" s="32"/>
      <c r="C79" s="66" t="s">
        <v>123</v>
      </c>
      <c r="D79" s="33"/>
      <c r="E79" s="33"/>
      <c r="F79" s="208" t="str">
        <f>F7</f>
        <v>SO 401 - Veřejné osvětlení</v>
      </c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33"/>
      <c r="R79" s="34"/>
      <c r="T79" s="119"/>
      <c r="U79" s="119"/>
    </row>
    <row r="80" spans="2:21" s="1" customFormat="1" ht="6.95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  <c r="T80" s="119"/>
      <c r="U80" s="119"/>
    </row>
    <row r="81" spans="2:47" s="1" customFormat="1" ht="18" customHeight="1">
      <c r="B81" s="32"/>
      <c r="C81" s="29" t="s">
        <v>21</v>
      </c>
      <c r="D81" s="33"/>
      <c r="E81" s="33"/>
      <c r="F81" s="27" t="str">
        <f>F9</f>
        <v xml:space="preserve"> </v>
      </c>
      <c r="G81" s="33"/>
      <c r="H81" s="33"/>
      <c r="I81" s="33"/>
      <c r="J81" s="33"/>
      <c r="K81" s="29" t="s">
        <v>23</v>
      </c>
      <c r="L81" s="33"/>
      <c r="M81" s="226" t="str">
        <f>IF(O9="","",O9)</f>
        <v>19. 11. 2018</v>
      </c>
      <c r="N81" s="226"/>
      <c r="O81" s="226"/>
      <c r="P81" s="226"/>
      <c r="Q81" s="33"/>
      <c r="R81" s="34"/>
      <c r="T81" s="119"/>
      <c r="U81" s="119"/>
    </row>
    <row r="82" spans="2:47" s="1" customFormat="1" ht="6.95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  <c r="T82" s="119"/>
      <c r="U82" s="119"/>
    </row>
    <row r="83" spans="2:47" s="1" customFormat="1">
      <c r="B83" s="32"/>
      <c r="C83" s="29" t="s">
        <v>25</v>
      </c>
      <c r="D83" s="33"/>
      <c r="E83" s="33"/>
      <c r="F83" s="27" t="str">
        <f>E12</f>
        <v xml:space="preserve"> </v>
      </c>
      <c r="G83" s="33"/>
      <c r="H83" s="33"/>
      <c r="I83" s="33"/>
      <c r="J83" s="33"/>
      <c r="K83" s="29" t="s">
        <v>29</v>
      </c>
      <c r="L83" s="33"/>
      <c r="M83" s="180" t="str">
        <f>E18</f>
        <v xml:space="preserve"> </v>
      </c>
      <c r="N83" s="180"/>
      <c r="O83" s="180"/>
      <c r="P83" s="180"/>
      <c r="Q83" s="180"/>
      <c r="R83" s="34"/>
      <c r="T83" s="119"/>
      <c r="U83" s="119"/>
    </row>
    <row r="84" spans="2:47" s="1" customFormat="1" ht="14.45" customHeight="1">
      <c r="B84" s="32"/>
      <c r="C84" s="29" t="s">
        <v>28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31</v>
      </c>
      <c r="L84" s="33"/>
      <c r="M84" s="180" t="str">
        <f>E21</f>
        <v xml:space="preserve"> </v>
      </c>
      <c r="N84" s="180"/>
      <c r="O84" s="180"/>
      <c r="P84" s="180"/>
      <c r="Q84" s="180"/>
      <c r="R84" s="34"/>
      <c r="T84" s="119"/>
      <c r="U84" s="119"/>
    </row>
    <row r="85" spans="2:47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  <c r="T85" s="119"/>
      <c r="U85" s="119"/>
    </row>
    <row r="86" spans="2:47" s="1" customFormat="1" ht="29.25" customHeight="1">
      <c r="B86" s="32"/>
      <c r="C86" s="232" t="s">
        <v>162</v>
      </c>
      <c r="D86" s="233"/>
      <c r="E86" s="233"/>
      <c r="F86" s="233"/>
      <c r="G86" s="233"/>
      <c r="H86" s="107"/>
      <c r="I86" s="107"/>
      <c r="J86" s="107"/>
      <c r="K86" s="107"/>
      <c r="L86" s="107"/>
      <c r="M86" s="107"/>
      <c r="N86" s="232" t="s">
        <v>163</v>
      </c>
      <c r="O86" s="233"/>
      <c r="P86" s="233"/>
      <c r="Q86" s="233"/>
      <c r="R86" s="34"/>
      <c r="T86" s="119"/>
      <c r="U86" s="119"/>
    </row>
    <row r="87" spans="2:47" s="1" customFormat="1" ht="10.3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  <c r="T87" s="119"/>
      <c r="U87" s="119"/>
    </row>
    <row r="88" spans="2:47" s="1" customFormat="1" ht="29.25" customHeight="1">
      <c r="B88" s="32"/>
      <c r="C88" s="120" t="s">
        <v>164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187">
        <f>N114</f>
        <v>0</v>
      </c>
      <c r="O88" s="234"/>
      <c r="P88" s="234"/>
      <c r="Q88" s="234"/>
      <c r="R88" s="34"/>
      <c r="T88" s="119"/>
      <c r="U88" s="119"/>
      <c r="AU88" s="19" t="s">
        <v>115</v>
      </c>
    </row>
    <row r="89" spans="2:47" s="6" customFormat="1" ht="24.95" customHeight="1">
      <c r="B89" s="121"/>
      <c r="C89" s="122"/>
      <c r="D89" s="123" t="s">
        <v>1529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35">
        <f>N115</f>
        <v>0</v>
      </c>
      <c r="O89" s="236"/>
      <c r="P89" s="236"/>
      <c r="Q89" s="236"/>
      <c r="R89" s="124"/>
      <c r="T89" s="125"/>
      <c r="U89" s="125"/>
    </row>
    <row r="90" spans="2:47" s="6" customFormat="1" ht="24.95" customHeight="1">
      <c r="B90" s="121"/>
      <c r="C90" s="122"/>
      <c r="D90" s="123" t="s">
        <v>165</v>
      </c>
      <c r="E90" s="122"/>
      <c r="F90" s="122"/>
      <c r="G90" s="122"/>
      <c r="H90" s="122"/>
      <c r="I90" s="122"/>
      <c r="J90" s="122"/>
      <c r="K90" s="122"/>
      <c r="L90" s="122"/>
      <c r="M90" s="122"/>
      <c r="N90" s="235">
        <f>N118</f>
        <v>0</v>
      </c>
      <c r="O90" s="236"/>
      <c r="P90" s="236"/>
      <c r="Q90" s="236"/>
      <c r="R90" s="124"/>
      <c r="T90" s="125"/>
      <c r="U90" s="125"/>
    </row>
    <row r="91" spans="2:47" s="6" customFormat="1" ht="24.95" customHeight="1">
      <c r="B91" s="121"/>
      <c r="C91" s="122"/>
      <c r="D91" s="123" t="s">
        <v>1530</v>
      </c>
      <c r="E91" s="122"/>
      <c r="F91" s="122"/>
      <c r="G91" s="122"/>
      <c r="H91" s="122"/>
      <c r="I91" s="122"/>
      <c r="J91" s="122"/>
      <c r="K91" s="122"/>
      <c r="L91" s="122"/>
      <c r="M91" s="122"/>
      <c r="N91" s="235">
        <f>N141</f>
        <v>0</v>
      </c>
      <c r="O91" s="236"/>
      <c r="P91" s="236"/>
      <c r="Q91" s="236"/>
      <c r="R91" s="124"/>
      <c r="T91" s="125"/>
      <c r="U91" s="125"/>
    </row>
    <row r="92" spans="2:47" s="6" customFormat="1" ht="24.95" customHeight="1">
      <c r="B92" s="121"/>
      <c r="C92" s="122"/>
      <c r="D92" s="123" t="s">
        <v>1531</v>
      </c>
      <c r="E92" s="122"/>
      <c r="F92" s="122"/>
      <c r="G92" s="122"/>
      <c r="H92" s="122"/>
      <c r="I92" s="122"/>
      <c r="J92" s="122"/>
      <c r="K92" s="122"/>
      <c r="L92" s="122"/>
      <c r="M92" s="122"/>
      <c r="N92" s="235">
        <f>N143</f>
        <v>0</v>
      </c>
      <c r="O92" s="236"/>
      <c r="P92" s="236"/>
      <c r="Q92" s="236"/>
      <c r="R92" s="124"/>
      <c r="T92" s="125"/>
      <c r="U92" s="125"/>
    </row>
    <row r="93" spans="2:47" s="6" customFormat="1" ht="24.95" customHeight="1">
      <c r="B93" s="121"/>
      <c r="C93" s="122"/>
      <c r="D93" s="123" t="s">
        <v>1532</v>
      </c>
      <c r="E93" s="122"/>
      <c r="F93" s="122"/>
      <c r="G93" s="122"/>
      <c r="H93" s="122"/>
      <c r="I93" s="122"/>
      <c r="J93" s="122"/>
      <c r="K93" s="122"/>
      <c r="L93" s="122"/>
      <c r="M93" s="122"/>
      <c r="N93" s="235">
        <f>N190</f>
        <v>0</v>
      </c>
      <c r="O93" s="236"/>
      <c r="P93" s="236"/>
      <c r="Q93" s="236"/>
      <c r="R93" s="124"/>
      <c r="T93" s="125"/>
      <c r="U93" s="125"/>
    </row>
    <row r="94" spans="2:47" s="1" customFormat="1" ht="21.75" customHeight="1">
      <c r="B94" s="32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4"/>
      <c r="T94" s="119"/>
      <c r="U94" s="119"/>
    </row>
    <row r="95" spans="2:47" s="1" customFormat="1" ht="29.25" customHeight="1">
      <c r="B95" s="32"/>
      <c r="C95" s="120" t="s">
        <v>171</v>
      </c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234">
        <v>0</v>
      </c>
      <c r="O95" s="237"/>
      <c r="P95" s="237"/>
      <c r="Q95" s="237"/>
      <c r="R95" s="34"/>
      <c r="T95" s="126"/>
      <c r="U95" s="127" t="s">
        <v>36</v>
      </c>
    </row>
    <row r="96" spans="2:47" s="1" customFormat="1" ht="18" customHeight="1"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4"/>
      <c r="T96" s="119"/>
      <c r="U96" s="119"/>
    </row>
    <row r="97" spans="2:21" s="1" customFormat="1" ht="29.25" customHeight="1">
      <c r="B97" s="32"/>
      <c r="C97" s="106" t="s">
        <v>106</v>
      </c>
      <c r="D97" s="107"/>
      <c r="E97" s="107"/>
      <c r="F97" s="107"/>
      <c r="G97" s="107"/>
      <c r="H97" s="107"/>
      <c r="I97" s="107"/>
      <c r="J97" s="107"/>
      <c r="K97" s="107"/>
      <c r="L97" s="210">
        <f>ROUND(SUM(N88+N95),2)</f>
        <v>0</v>
      </c>
      <c r="M97" s="210"/>
      <c r="N97" s="210"/>
      <c r="O97" s="210"/>
      <c r="P97" s="210"/>
      <c r="Q97" s="210"/>
      <c r="R97" s="34"/>
      <c r="T97" s="119"/>
      <c r="U97" s="119"/>
    </row>
    <row r="98" spans="2:21" s="1" customFormat="1" ht="6.95" customHeight="1"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8"/>
      <c r="T98" s="119"/>
      <c r="U98" s="119"/>
    </row>
    <row r="102" spans="2:21" s="1" customFormat="1" ht="6.95" customHeight="1"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1"/>
    </row>
    <row r="103" spans="2:21" s="1" customFormat="1" ht="36.950000000000003" customHeight="1">
      <c r="B103" s="32"/>
      <c r="C103" s="178" t="s">
        <v>172</v>
      </c>
      <c r="D103" s="225"/>
      <c r="E103" s="225"/>
      <c r="F103" s="225"/>
      <c r="G103" s="225"/>
      <c r="H103" s="225"/>
      <c r="I103" s="225"/>
      <c r="J103" s="225"/>
      <c r="K103" s="225"/>
      <c r="L103" s="225"/>
      <c r="M103" s="225"/>
      <c r="N103" s="225"/>
      <c r="O103" s="225"/>
      <c r="P103" s="225"/>
      <c r="Q103" s="225"/>
      <c r="R103" s="34"/>
    </row>
    <row r="104" spans="2:21" s="1" customFormat="1" ht="6.95" customHeight="1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4"/>
    </row>
    <row r="105" spans="2:21" s="1" customFormat="1" ht="30" customHeight="1">
      <c r="B105" s="32"/>
      <c r="C105" s="29" t="s">
        <v>16</v>
      </c>
      <c r="D105" s="33"/>
      <c r="E105" s="33"/>
      <c r="F105" s="223" t="str">
        <f>F6</f>
        <v>Pardubice - Černá za Bory malá okružní křižovatka silnic II/322 a III/2983</v>
      </c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33"/>
      <c r="R105" s="34"/>
    </row>
    <row r="106" spans="2:21" s="1" customFormat="1" ht="36.950000000000003" customHeight="1">
      <c r="B106" s="32"/>
      <c r="C106" s="66" t="s">
        <v>123</v>
      </c>
      <c r="D106" s="33"/>
      <c r="E106" s="33"/>
      <c r="F106" s="208" t="str">
        <f>F7</f>
        <v>SO 401 - Veřejné osvětlení</v>
      </c>
      <c r="G106" s="225"/>
      <c r="H106" s="225"/>
      <c r="I106" s="225"/>
      <c r="J106" s="225"/>
      <c r="K106" s="225"/>
      <c r="L106" s="225"/>
      <c r="M106" s="225"/>
      <c r="N106" s="225"/>
      <c r="O106" s="225"/>
      <c r="P106" s="225"/>
      <c r="Q106" s="33"/>
      <c r="R106" s="34"/>
    </row>
    <row r="107" spans="2:21" s="1" customFormat="1" ht="6.95" customHeight="1"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4"/>
    </row>
    <row r="108" spans="2:21" s="1" customFormat="1" ht="18" customHeight="1">
      <c r="B108" s="32"/>
      <c r="C108" s="29" t="s">
        <v>21</v>
      </c>
      <c r="D108" s="33"/>
      <c r="E108" s="33"/>
      <c r="F108" s="27" t="str">
        <f>F9</f>
        <v xml:space="preserve"> </v>
      </c>
      <c r="G108" s="33"/>
      <c r="H108" s="33"/>
      <c r="I108" s="33"/>
      <c r="J108" s="33"/>
      <c r="K108" s="29" t="s">
        <v>23</v>
      </c>
      <c r="L108" s="33"/>
      <c r="M108" s="226" t="str">
        <f>IF(O9="","",O9)</f>
        <v>19. 11. 2018</v>
      </c>
      <c r="N108" s="226"/>
      <c r="O108" s="226"/>
      <c r="P108" s="226"/>
      <c r="Q108" s="33"/>
      <c r="R108" s="34"/>
    </row>
    <row r="109" spans="2:21" s="1" customFormat="1" ht="6.95" customHeight="1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21" s="1" customFormat="1">
      <c r="B110" s="32"/>
      <c r="C110" s="29" t="s">
        <v>25</v>
      </c>
      <c r="D110" s="33"/>
      <c r="E110" s="33"/>
      <c r="F110" s="27" t="str">
        <f>E12</f>
        <v xml:space="preserve"> </v>
      </c>
      <c r="G110" s="33"/>
      <c r="H110" s="33"/>
      <c r="I110" s="33"/>
      <c r="J110" s="33"/>
      <c r="K110" s="29" t="s">
        <v>29</v>
      </c>
      <c r="L110" s="33"/>
      <c r="M110" s="180" t="str">
        <f>E18</f>
        <v xml:space="preserve"> </v>
      </c>
      <c r="N110" s="180"/>
      <c r="O110" s="180"/>
      <c r="P110" s="180"/>
      <c r="Q110" s="180"/>
      <c r="R110" s="34"/>
    </row>
    <row r="111" spans="2:21" s="1" customFormat="1" ht="14.45" customHeight="1">
      <c r="B111" s="32"/>
      <c r="C111" s="29" t="s">
        <v>28</v>
      </c>
      <c r="D111" s="33"/>
      <c r="E111" s="33"/>
      <c r="F111" s="27" t="str">
        <f>IF(E15="","",E15)</f>
        <v xml:space="preserve"> </v>
      </c>
      <c r="G111" s="33"/>
      <c r="H111" s="33"/>
      <c r="I111" s="33"/>
      <c r="J111" s="33"/>
      <c r="K111" s="29" t="s">
        <v>31</v>
      </c>
      <c r="L111" s="33"/>
      <c r="M111" s="180" t="str">
        <f>E21</f>
        <v xml:space="preserve"> </v>
      </c>
      <c r="N111" s="180"/>
      <c r="O111" s="180"/>
      <c r="P111" s="180"/>
      <c r="Q111" s="180"/>
      <c r="R111" s="34"/>
    </row>
    <row r="112" spans="2:21" s="1" customFormat="1" ht="10.35" customHeight="1"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4"/>
    </row>
    <row r="113" spans="2:65" s="7" customFormat="1" ht="29.25" customHeight="1">
      <c r="B113" s="128"/>
      <c r="C113" s="129" t="s">
        <v>173</v>
      </c>
      <c r="D113" s="130" t="s">
        <v>174</v>
      </c>
      <c r="E113" s="130" t="s">
        <v>54</v>
      </c>
      <c r="F113" s="238" t="s">
        <v>175</v>
      </c>
      <c r="G113" s="238"/>
      <c r="H113" s="238"/>
      <c r="I113" s="238"/>
      <c r="J113" s="130" t="s">
        <v>176</v>
      </c>
      <c r="K113" s="130" t="s">
        <v>177</v>
      </c>
      <c r="L113" s="238" t="s">
        <v>178</v>
      </c>
      <c r="M113" s="238"/>
      <c r="N113" s="238" t="s">
        <v>163</v>
      </c>
      <c r="O113" s="238"/>
      <c r="P113" s="238"/>
      <c r="Q113" s="239"/>
      <c r="R113" s="131"/>
      <c r="T113" s="77" t="s">
        <v>179</v>
      </c>
      <c r="U113" s="78" t="s">
        <v>36</v>
      </c>
      <c r="V113" s="78" t="s">
        <v>180</v>
      </c>
      <c r="W113" s="78" t="s">
        <v>181</v>
      </c>
      <c r="X113" s="78" t="s">
        <v>182</v>
      </c>
      <c r="Y113" s="78" t="s">
        <v>183</v>
      </c>
      <c r="Z113" s="78" t="s">
        <v>184</v>
      </c>
      <c r="AA113" s="79" t="s">
        <v>185</v>
      </c>
    </row>
    <row r="114" spans="2:65" s="1" customFormat="1" ht="29.25" customHeight="1">
      <c r="B114" s="32"/>
      <c r="C114" s="81" t="s">
        <v>149</v>
      </c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240">
        <f>BK114</f>
        <v>0</v>
      </c>
      <c r="O114" s="241"/>
      <c r="P114" s="241"/>
      <c r="Q114" s="241"/>
      <c r="R114" s="34"/>
      <c r="T114" s="80"/>
      <c r="U114" s="48"/>
      <c r="V114" s="48"/>
      <c r="W114" s="132">
        <f>W115+W118+W141+W143+W190</f>
        <v>0</v>
      </c>
      <c r="X114" s="48"/>
      <c r="Y114" s="132">
        <f>Y115+Y118+Y141+Y143+Y190</f>
        <v>0</v>
      </c>
      <c r="Z114" s="48"/>
      <c r="AA114" s="133">
        <f>AA115+AA118+AA141+AA143+AA190</f>
        <v>0</v>
      </c>
      <c r="AT114" s="19" t="s">
        <v>71</v>
      </c>
      <c r="AU114" s="19" t="s">
        <v>115</v>
      </c>
      <c r="BK114" s="134">
        <f>BK115+BK118+BK141+BK143+BK190</f>
        <v>0</v>
      </c>
    </row>
    <row r="115" spans="2:65" s="8" customFormat="1" ht="37.35" customHeight="1">
      <c r="B115" s="135"/>
      <c r="C115" s="136"/>
      <c r="D115" s="137" t="s">
        <v>1529</v>
      </c>
      <c r="E115" s="137"/>
      <c r="F115" s="137"/>
      <c r="G115" s="137"/>
      <c r="H115" s="137"/>
      <c r="I115" s="137"/>
      <c r="J115" s="137"/>
      <c r="K115" s="137"/>
      <c r="L115" s="137"/>
      <c r="M115" s="137"/>
      <c r="N115" s="221">
        <f>BK115</f>
        <v>0</v>
      </c>
      <c r="O115" s="222"/>
      <c r="P115" s="222"/>
      <c r="Q115" s="222"/>
      <c r="R115" s="138"/>
      <c r="T115" s="139"/>
      <c r="U115" s="136"/>
      <c r="V115" s="136"/>
      <c r="W115" s="140">
        <f>SUM(W116:W117)</f>
        <v>0</v>
      </c>
      <c r="X115" s="136"/>
      <c r="Y115" s="140">
        <f>SUM(Y116:Y117)</f>
        <v>0</v>
      </c>
      <c r="Z115" s="136"/>
      <c r="AA115" s="141">
        <f>SUM(AA116:AA117)</f>
        <v>0</v>
      </c>
      <c r="AR115" s="142" t="s">
        <v>186</v>
      </c>
      <c r="AT115" s="143" t="s">
        <v>71</v>
      </c>
      <c r="AU115" s="143" t="s">
        <v>72</v>
      </c>
      <c r="AY115" s="142" t="s">
        <v>187</v>
      </c>
      <c r="BK115" s="144">
        <f>SUM(BK116:BK117)</f>
        <v>0</v>
      </c>
    </row>
    <row r="116" spans="2:65" s="1" customFormat="1" ht="25.5" customHeight="1">
      <c r="B116" s="32"/>
      <c r="C116" s="145" t="s">
        <v>1533</v>
      </c>
      <c r="D116" s="145" t="s">
        <v>188</v>
      </c>
      <c r="E116" s="146" t="s">
        <v>475</v>
      </c>
      <c r="F116" s="217" t="s">
        <v>476</v>
      </c>
      <c r="G116" s="217"/>
      <c r="H116" s="217"/>
      <c r="I116" s="217"/>
      <c r="J116" s="147" t="s">
        <v>477</v>
      </c>
      <c r="K116" s="148">
        <v>99.2</v>
      </c>
      <c r="L116" s="218">
        <v>0</v>
      </c>
      <c r="M116" s="218"/>
      <c r="N116" s="218">
        <f>ROUND(L116*K116,2)</f>
        <v>0</v>
      </c>
      <c r="O116" s="218"/>
      <c r="P116" s="218"/>
      <c r="Q116" s="218"/>
      <c r="R116" s="34"/>
      <c r="T116" s="149" t="s">
        <v>19</v>
      </c>
      <c r="U116" s="41" t="s">
        <v>37</v>
      </c>
      <c r="V116" s="150">
        <v>0</v>
      </c>
      <c r="W116" s="150">
        <f>V116*K116</f>
        <v>0</v>
      </c>
      <c r="X116" s="150">
        <v>0</v>
      </c>
      <c r="Y116" s="150">
        <f>X116*K116</f>
        <v>0</v>
      </c>
      <c r="Z116" s="150">
        <v>0</v>
      </c>
      <c r="AA116" s="151">
        <f>Z116*K116</f>
        <v>0</v>
      </c>
      <c r="AR116" s="19" t="s">
        <v>186</v>
      </c>
      <c r="AT116" s="19" t="s">
        <v>188</v>
      </c>
      <c r="AU116" s="19" t="s">
        <v>80</v>
      </c>
      <c r="AY116" s="19" t="s">
        <v>187</v>
      </c>
      <c r="BE116" s="152">
        <f>IF(U116="základní",N116,0)</f>
        <v>0</v>
      </c>
      <c r="BF116" s="152">
        <f>IF(U116="snížená",N116,0)</f>
        <v>0</v>
      </c>
      <c r="BG116" s="152">
        <f>IF(U116="zákl. přenesená",N116,0)</f>
        <v>0</v>
      </c>
      <c r="BH116" s="152">
        <f>IF(U116="sníž. přenesená",N116,0)</f>
        <v>0</v>
      </c>
      <c r="BI116" s="152">
        <f>IF(U116="nulová",N116,0)</f>
        <v>0</v>
      </c>
      <c r="BJ116" s="19" t="s">
        <v>80</v>
      </c>
      <c r="BK116" s="152">
        <f>ROUND(L116*K116,2)</f>
        <v>0</v>
      </c>
      <c r="BL116" s="19" t="s">
        <v>186</v>
      </c>
      <c r="BM116" s="19" t="s">
        <v>1534</v>
      </c>
    </row>
    <row r="117" spans="2:65" s="10" customFormat="1" ht="16.5" customHeight="1">
      <c r="B117" s="160"/>
      <c r="C117" s="161"/>
      <c r="D117" s="161"/>
      <c r="E117" s="162" t="s">
        <v>348</v>
      </c>
      <c r="F117" s="244" t="s">
        <v>1535</v>
      </c>
      <c r="G117" s="245"/>
      <c r="H117" s="245"/>
      <c r="I117" s="245"/>
      <c r="J117" s="161"/>
      <c r="K117" s="163">
        <v>99.2</v>
      </c>
      <c r="L117" s="161"/>
      <c r="M117" s="161"/>
      <c r="N117" s="161"/>
      <c r="O117" s="161"/>
      <c r="P117" s="161"/>
      <c r="Q117" s="161"/>
      <c r="R117" s="164"/>
      <c r="T117" s="165"/>
      <c r="U117" s="161"/>
      <c r="V117" s="161"/>
      <c r="W117" s="161"/>
      <c r="X117" s="161"/>
      <c r="Y117" s="161"/>
      <c r="Z117" s="161"/>
      <c r="AA117" s="166"/>
      <c r="AT117" s="167" t="s">
        <v>194</v>
      </c>
      <c r="AU117" s="167" t="s">
        <v>80</v>
      </c>
      <c r="AV117" s="10" t="s">
        <v>114</v>
      </c>
      <c r="AW117" s="10" t="s">
        <v>30</v>
      </c>
      <c r="AX117" s="10" t="s">
        <v>80</v>
      </c>
      <c r="AY117" s="167" t="s">
        <v>187</v>
      </c>
    </row>
    <row r="118" spans="2:65" s="8" customFormat="1" ht="37.35" customHeight="1">
      <c r="B118" s="135"/>
      <c r="C118" s="136"/>
      <c r="D118" s="137" t="s">
        <v>165</v>
      </c>
      <c r="E118" s="137"/>
      <c r="F118" s="137"/>
      <c r="G118" s="137"/>
      <c r="H118" s="137"/>
      <c r="I118" s="137"/>
      <c r="J118" s="137"/>
      <c r="K118" s="137"/>
      <c r="L118" s="137"/>
      <c r="M118" s="137"/>
      <c r="N118" s="221">
        <f>BK118</f>
        <v>0</v>
      </c>
      <c r="O118" s="222"/>
      <c r="P118" s="222"/>
      <c r="Q118" s="222"/>
      <c r="R118" s="138"/>
      <c r="T118" s="139"/>
      <c r="U118" s="136"/>
      <c r="V118" s="136"/>
      <c r="W118" s="140">
        <f>SUM(W119:W140)</f>
        <v>0</v>
      </c>
      <c r="X118" s="136"/>
      <c r="Y118" s="140">
        <f>SUM(Y119:Y140)</f>
        <v>0</v>
      </c>
      <c r="Z118" s="136"/>
      <c r="AA118" s="141">
        <f>SUM(AA119:AA140)</f>
        <v>0</v>
      </c>
      <c r="AR118" s="142" t="s">
        <v>186</v>
      </c>
      <c r="AT118" s="143" t="s">
        <v>71</v>
      </c>
      <c r="AU118" s="143" t="s">
        <v>72</v>
      </c>
      <c r="AY118" s="142" t="s">
        <v>187</v>
      </c>
      <c r="BK118" s="144">
        <f>SUM(BK119:BK140)</f>
        <v>0</v>
      </c>
    </row>
    <row r="119" spans="2:65" s="1" customFormat="1" ht="25.5" customHeight="1">
      <c r="B119" s="32"/>
      <c r="C119" s="145" t="s">
        <v>1536</v>
      </c>
      <c r="D119" s="145" t="s">
        <v>188</v>
      </c>
      <c r="E119" s="146" t="s">
        <v>1154</v>
      </c>
      <c r="F119" s="217" t="s">
        <v>1155</v>
      </c>
      <c r="G119" s="217"/>
      <c r="H119" s="217"/>
      <c r="I119" s="217"/>
      <c r="J119" s="147" t="s">
        <v>201</v>
      </c>
      <c r="K119" s="148">
        <v>16.36</v>
      </c>
      <c r="L119" s="218">
        <v>0</v>
      </c>
      <c r="M119" s="218"/>
      <c r="N119" s="218">
        <f>ROUND(L119*K119,2)</f>
        <v>0</v>
      </c>
      <c r="O119" s="218"/>
      <c r="P119" s="218"/>
      <c r="Q119" s="218"/>
      <c r="R119" s="34"/>
      <c r="T119" s="149" t="s">
        <v>19</v>
      </c>
      <c r="U119" s="41" t="s">
        <v>37</v>
      </c>
      <c r="V119" s="150">
        <v>0</v>
      </c>
      <c r="W119" s="150">
        <f>V119*K119</f>
        <v>0</v>
      </c>
      <c r="X119" s="150">
        <v>0</v>
      </c>
      <c r="Y119" s="150">
        <f>X119*K119</f>
        <v>0</v>
      </c>
      <c r="Z119" s="150">
        <v>0</v>
      </c>
      <c r="AA119" s="151">
        <f>Z119*K119</f>
        <v>0</v>
      </c>
      <c r="AR119" s="19" t="s">
        <v>186</v>
      </c>
      <c r="AT119" s="19" t="s">
        <v>188</v>
      </c>
      <c r="AU119" s="19" t="s">
        <v>80</v>
      </c>
      <c r="AY119" s="19" t="s">
        <v>187</v>
      </c>
      <c r="BE119" s="152">
        <f>IF(U119="základní",N119,0)</f>
        <v>0</v>
      </c>
      <c r="BF119" s="152">
        <f>IF(U119="snížená",N119,0)</f>
        <v>0</v>
      </c>
      <c r="BG119" s="152">
        <f>IF(U119="zákl. přenesená",N119,0)</f>
        <v>0</v>
      </c>
      <c r="BH119" s="152">
        <f>IF(U119="sníž. přenesená",N119,0)</f>
        <v>0</v>
      </c>
      <c r="BI119" s="152">
        <f>IF(U119="nulová",N119,0)</f>
        <v>0</v>
      </c>
      <c r="BJ119" s="19" t="s">
        <v>80</v>
      </c>
      <c r="BK119" s="152">
        <f>ROUND(L119*K119,2)</f>
        <v>0</v>
      </c>
      <c r="BL119" s="19" t="s">
        <v>186</v>
      </c>
      <c r="BM119" s="19" t="s">
        <v>1537</v>
      </c>
    </row>
    <row r="120" spans="2:65" s="9" customFormat="1" ht="25.5" customHeight="1">
      <c r="B120" s="153"/>
      <c r="C120" s="154"/>
      <c r="D120" s="154"/>
      <c r="E120" s="155" t="s">
        <v>19</v>
      </c>
      <c r="F120" s="219" t="s">
        <v>1538</v>
      </c>
      <c r="G120" s="220"/>
      <c r="H120" s="220"/>
      <c r="I120" s="220"/>
      <c r="J120" s="154"/>
      <c r="K120" s="155" t="s">
        <v>19</v>
      </c>
      <c r="L120" s="154"/>
      <c r="M120" s="154"/>
      <c r="N120" s="154"/>
      <c r="O120" s="154"/>
      <c r="P120" s="154"/>
      <c r="Q120" s="154"/>
      <c r="R120" s="156"/>
      <c r="T120" s="157"/>
      <c r="U120" s="154"/>
      <c r="V120" s="154"/>
      <c r="W120" s="154"/>
      <c r="X120" s="154"/>
      <c r="Y120" s="154"/>
      <c r="Z120" s="154"/>
      <c r="AA120" s="158"/>
      <c r="AT120" s="159" t="s">
        <v>194</v>
      </c>
      <c r="AU120" s="159" t="s">
        <v>80</v>
      </c>
      <c r="AV120" s="9" t="s">
        <v>80</v>
      </c>
      <c r="AW120" s="9" t="s">
        <v>30</v>
      </c>
      <c r="AX120" s="9" t="s">
        <v>72</v>
      </c>
      <c r="AY120" s="159" t="s">
        <v>187</v>
      </c>
    </row>
    <row r="121" spans="2:65" s="10" customFormat="1" ht="16.5" customHeight="1">
      <c r="B121" s="160"/>
      <c r="C121" s="161"/>
      <c r="D121" s="161"/>
      <c r="E121" s="162" t="s">
        <v>329</v>
      </c>
      <c r="F121" s="213" t="s">
        <v>1539</v>
      </c>
      <c r="G121" s="214"/>
      <c r="H121" s="214"/>
      <c r="I121" s="214"/>
      <c r="J121" s="161"/>
      <c r="K121" s="163">
        <v>7.91</v>
      </c>
      <c r="L121" s="161"/>
      <c r="M121" s="161"/>
      <c r="N121" s="161"/>
      <c r="O121" s="161"/>
      <c r="P121" s="161"/>
      <c r="Q121" s="161"/>
      <c r="R121" s="164"/>
      <c r="T121" s="165"/>
      <c r="U121" s="161"/>
      <c r="V121" s="161"/>
      <c r="W121" s="161"/>
      <c r="X121" s="161"/>
      <c r="Y121" s="161"/>
      <c r="Z121" s="161"/>
      <c r="AA121" s="166"/>
      <c r="AT121" s="167" t="s">
        <v>194</v>
      </c>
      <c r="AU121" s="167" t="s">
        <v>80</v>
      </c>
      <c r="AV121" s="10" t="s">
        <v>114</v>
      </c>
      <c r="AW121" s="10" t="s">
        <v>30</v>
      </c>
      <c r="AX121" s="10" t="s">
        <v>72</v>
      </c>
      <c r="AY121" s="167" t="s">
        <v>187</v>
      </c>
    </row>
    <row r="122" spans="2:65" s="9" customFormat="1" ht="25.5" customHeight="1">
      <c r="B122" s="153"/>
      <c r="C122" s="154"/>
      <c r="D122" s="154"/>
      <c r="E122" s="155" t="s">
        <v>19</v>
      </c>
      <c r="F122" s="215" t="s">
        <v>1540</v>
      </c>
      <c r="G122" s="216"/>
      <c r="H122" s="216"/>
      <c r="I122" s="216"/>
      <c r="J122" s="154"/>
      <c r="K122" s="155" t="s">
        <v>19</v>
      </c>
      <c r="L122" s="154"/>
      <c r="M122" s="154"/>
      <c r="N122" s="154"/>
      <c r="O122" s="154"/>
      <c r="P122" s="154"/>
      <c r="Q122" s="154"/>
      <c r="R122" s="156"/>
      <c r="T122" s="157"/>
      <c r="U122" s="154"/>
      <c r="V122" s="154"/>
      <c r="W122" s="154"/>
      <c r="X122" s="154"/>
      <c r="Y122" s="154"/>
      <c r="Z122" s="154"/>
      <c r="AA122" s="158"/>
      <c r="AT122" s="159" t="s">
        <v>194</v>
      </c>
      <c r="AU122" s="159" t="s">
        <v>80</v>
      </c>
      <c r="AV122" s="9" t="s">
        <v>80</v>
      </c>
      <c r="AW122" s="9" t="s">
        <v>30</v>
      </c>
      <c r="AX122" s="9" t="s">
        <v>72</v>
      </c>
      <c r="AY122" s="159" t="s">
        <v>187</v>
      </c>
    </row>
    <row r="123" spans="2:65" s="10" customFormat="1" ht="16.5" customHeight="1">
      <c r="B123" s="160"/>
      <c r="C123" s="161"/>
      <c r="D123" s="161"/>
      <c r="E123" s="162" t="s">
        <v>331</v>
      </c>
      <c r="F123" s="213" t="s">
        <v>1541</v>
      </c>
      <c r="G123" s="214"/>
      <c r="H123" s="214"/>
      <c r="I123" s="214"/>
      <c r="J123" s="161"/>
      <c r="K123" s="163">
        <v>3.62</v>
      </c>
      <c r="L123" s="161"/>
      <c r="M123" s="161"/>
      <c r="N123" s="161"/>
      <c r="O123" s="161"/>
      <c r="P123" s="161"/>
      <c r="Q123" s="161"/>
      <c r="R123" s="164"/>
      <c r="T123" s="165"/>
      <c r="U123" s="161"/>
      <c r="V123" s="161"/>
      <c r="W123" s="161"/>
      <c r="X123" s="161"/>
      <c r="Y123" s="161"/>
      <c r="Z123" s="161"/>
      <c r="AA123" s="166"/>
      <c r="AT123" s="167" t="s">
        <v>194</v>
      </c>
      <c r="AU123" s="167" t="s">
        <v>80</v>
      </c>
      <c r="AV123" s="10" t="s">
        <v>114</v>
      </c>
      <c r="AW123" s="10" t="s">
        <v>30</v>
      </c>
      <c r="AX123" s="10" t="s">
        <v>72</v>
      </c>
      <c r="AY123" s="167" t="s">
        <v>187</v>
      </c>
    </row>
    <row r="124" spans="2:65" s="9" customFormat="1" ht="25.5" customHeight="1">
      <c r="B124" s="153"/>
      <c r="C124" s="154"/>
      <c r="D124" s="154"/>
      <c r="E124" s="155" t="s">
        <v>19</v>
      </c>
      <c r="F124" s="215" t="s">
        <v>1542</v>
      </c>
      <c r="G124" s="216"/>
      <c r="H124" s="216"/>
      <c r="I124" s="216"/>
      <c r="J124" s="154"/>
      <c r="K124" s="155" t="s">
        <v>19</v>
      </c>
      <c r="L124" s="154"/>
      <c r="M124" s="154"/>
      <c r="N124" s="154"/>
      <c r="O124" s="154"/>
      <c r="P124" s="154"/>
      <c r="Q124" s="154"/>
      <c r="R124" s="156"/>
      <c r="T124" s="157"/>
      <c r="U124" s="154"/>
      <c r="V124" s="154"/>
      <c r="W124" s="154"/>
      <c r="X124" s="154"/>
      <c r="Y124" s="154"/>
      <c r="Z124" s="154"/>
      <c r="AA124" s="158"/>
      <c r="AT124" s="159" t="s">
        <v>194</v>
      </c>
      <c r="AU124" s="159" t="s">
        <v>80</v>
      </c>
      <c r="AV124" s="9" t="s">
        <v>80</v>
      </c>
      <c r="AW124" s="9" t="s">
        <v>30</v>
      </c>
      <c r="AX124" s="9" t="s">
        <v>72</v>
      </c>
      <c r="AY124" s="159" t="s">
        <v>187</v>
      </c>
    </row>
    <row r="125" spans="2:65" s="10" customFormat="1" ht="16.5" customHeight="1">
      <c r="B125" s="160"/>
      <c r="C125" s="161"/>
      <c r="D125" s="161"/>
      <c r="E125" s="162" t="s">
        <v>923</v>
      </c>
      <c r="F125" s="213" t="s">
        <v>1543</v>
      </c>
      <c r="G125" s="214"/>
      <c r="H125" s="214"/>
      <c r="I125" s="214"/>
      <c r="J125" s="161"/>
      <c r="K125" s="163">
        <v>4.83</v>
      </c>
      <c r="L125" s="161"/>
      <c r="M125" s="161"/>
      <c r="N125" s="161"/>
      <c r="O125" s="161"/>
      <c r="P125" s="161"/>
      <c r="Q125" s="161"/>
      <c r="R125" s="164"/>
      <c r="T125" s="165"/>
      <c r="U125" s="161"/>
      <c r="V125" s="161"/>
      <c r="W125" s="161"/>
      <c r="X125" s="161"/>
      <c r="Y125" s="161"/>
      <c r="Z125" s="161"/>
      <c r="AA125" s="166"/>
      <c r="AT125" s="167" t="s">
        <v>194</v>
      </c>
      <c r="AU125" s="167" t="s">
        <v>80</v>
      </c>
      <c r="AV125" s="10" t="s">
        <v>114</v>
      </c>
      <c r="AW125" s="10" t="s">
        <v>30</v>
      </c>
      <c r="AX125" s="10" t="s">
        <v>72</v>
      </c>
      <c r="AY125" s="167" t="s">
        <v>187</v>
      </c>
    </row>
    <row r="126" spans="2:65" s="10" customFormat="1" ht="16.5" customHeight="1">
      <c r="B126" s="160"/>
      <c r="C126" s="161"/>
      <c r="D126" s="161"/>
      <c r="E126" s="162" t="s">
        <v>999</v>
      </c>
      <c r="F126" s="213" t="s">
        <v>1544</v>
      </c>
      <c r="G126" s="214"/>
      <c r="H126" s="214"/>
      <c r="I126" s="214"/>
      <c r="J126" s="161"/>
      <c r="K126" s="163">
        <v>16.36</v>
      </c>
      <c r="L126" s="161"/>
      <c r="M126" s="161"/>
      <c r="N126" s="161"/>
      <c r="O126" s="161"/>
      <c r="P126" s="161"/>
      <c r="Q126" s="161"/>
      <c r="R126" s="164"/>
      <c r="T126" s="165"/>
      <c r="U126" s="161"/>
      <c r="V126" s="161"/>
      <c r="W126" s="161"/>
      <c r="X126" s="161"/>
      <c r="Y126" s="161"/>
      <c r="Z126" s="161"/>
      <c r="AA126" s="166"/>
      <c r="AT126" s="167" t="s">
        <v>194</v>
      </c>
      <c r="AU126" s="167" t="s">
        <v>80</v>
      </c>
      <c r="AV126" s="10" t="s">
        <v>114</v>
      </c>
      <c r="AW126" s="10" t="s">
        <v>30</v>
      </c>
      <c r="AX126" s="10" t="s">
        <v>80</v>
      </c>
      <c r="AY126" s="167" t="s">
        <v>187</v>
      </c>
    </row>
    <row r="127" spans="2:65" s="1" customFormat="1" ht="25.5" customHeight="1">
      <c r="B127" s="32"/>
      <c r="C127" s="145" t="s">
        <v>1545</v>
      </c>
      <c r="D127" s="145" t="s">
        <v>188</v>
      </c>
      <c r="E127" s="146" t="s">
        <v>1546</v>
      </c>
      <c r="F127" s="217" t="s">
        <v>1547</v>
      </c>
      <c r="G127" s="217"/>
      <c r="H127" s="217"/>
      <c r="I127" s="217"/>
      <c r="J127" s="147" t="s">
        <v>201</v>
      </c>
      <c r="K127" s="148">
        <v>173.94</v>
      </c>
      <c r="L127" s="218">
        <v>0</v>
      </c>
      <c r="M127" s="218"/>
      <c r="N127" s="218">
        <f>ROUND(L127*K127,2)</f>
        <v>0</v>
      </c>
      <c r="O127" s="218"/>
      <c r="P127" s="218"/>
      <c r="Q127" s="218"/>
      <c r="R127" s="34"/>
      <c r="T127" s="149" t="s">
        <v>19</v>
      </c>
      <c r="U127" s="41" t="s">
        <v>37</v>
      </c>
      <c r="V127" s="150">
        <v>0</v>
      </c>
      <c r="W127" s="150">
        <f>V127*K127</f>
        <v>0</v>
      </c>
      <c r="X127" s="150">
        <v>0</v>
      </c>
      <c r="Y127" s="150">
        <f>X127*K127</f>
        <v>0</v>
      </c>
      <c r="Z127" s="150">
        <v>0</v>
      </c>
      <c r="AA127" s="151">
        <f>Z127*K127</f>
        <v>0</v>
      </c>
      <c r="AR127" s="19" t="s">
        <v>186</v>
      </c>
      <c r="AT127" s="19" t="s">
        <v>188</v>
      </c>
      <c r="AU127" s="19" t="s">
        <v>80</v>
      </c>
      <c r="AY127" s="19" t="s">
        <v>187</v>
      </c>
      <c r="BE127" s="152">
        <f>IF(U127="základní",N127,0)</f>
        <v>0</v>
      </c>
      <c r="BF127" s="152">
        <f>IF(U127="snížená",N127,0)</f>
        <v>0</v>
      </c>
      <c r="BG127" s="152">
        <f>IF(U127="zákl. přenesená",N127,0)</f>
        <v>0</v>
      </c>
      <c r="BH127" s="152">
        <f>IF(U127="sníž. přenesená",N127,0)</f>
        <v>0</v>
      </c>
      <c r="BI127" s="152">
        <f>IF(U127="nulová",N127,0)</f>
        <v>0</v>
      </c>
      <c r="BJ127" s="19" t="s">
        <v>80</v>
      </c>
      <c r="BK127" s="152">
        <f>ROUND(L127*K127,2)</f>
        <v>0</v>
      </c>
      <c r="BL127" s="19" t="s">
        <v>186</v>
      </c>
      <c r="BM127" s="19" t="s">
        <v>1548</v>
      </c>
    </row>
    <row r="128" spans="2:65" s="1" customFormat="1" ht="25.5" customHeight="1">
      <c r="B128" s="32"/>
      <c r="C128" s="145" t="s">
        <v>1549</v>
      </c>
      <c r="D128" s="145" t="s">
        <v>188</v>
      </c>
      <c r="E128" s="146" t="s">
        <v>1550</v>
      </c>
      <c r="F128" s="217" t="s">
        <v>1551</v>
      </c>
      <c r="G128" s="217"/>
      <c r="H128" s="217"/>
      <c r="I128" s="217"/>
      <c r="J128" s="147" t="s">
        <v>255</v>
      </c>
      <c r="K128" s="148">
        <v>64</v>
      </c>
      <c r="L128" s="218">
        <v>0</v>
      </c>
      <c r="M128" s="218"/>
      <c r="N128" s="218">
        <f>ROUND(L128*K128,2)</f>
        <v>0</v>
      </c>
      <c r="O128" s="218"/>
      <c r="P128" s="218"/>
      <c r="Q128" s="218"/>
      <c r="R128" s="34"/>
      <c r="T128" s="149" t="s">
        <v>19</v>
      </c>
      <c r="U128" s="41" t="s">
        <v>37</v>
      </c>
      <c r="V128" s="150">
        <v>0</v>
      </c>
      <c r="W128" s="150">
        <f>V128*K128</f>
        <v>0</v>
      </c>
      <c r="X128" s="150">
        <v>0</v>
      </c>
      <c r="Y128" s="150">
        <f>X128*K128</f>
        <v>0</v>
      </c>
      <c r="Z128" s="150">
        <v>0</v>
      </c>
      <c r="AA128" s="151">
        <f>Z128*K128</f>
        <v>0</v>
      </c>
      <c r="AR128" s="19" t="s">
        <v>186</v>
      </c>
      <c r="AT128" s="19" t="s">
        <v>188</v>
      </c>
      <c r="AU128" s="19" t="s">
        <v>80</v>
      </c>
      <c r="AY128" s="19" t="s">
        <v>187</v>
      </c>
      <c r="BE128" s="152">
        <f>IF(U128="základní",N128,0)</f>
        <v>0</v>
      </c>
      <c r="BF128" s="152">
        <f>IF(U128="snížená",N128,0)</f>
        <v>0</v>
      </c>
      <c r="BG128" s="152">
        <f>IF(U128="zákl. přenesená",N128,0)</f>
        <v>0</v>
      </c>
      <c r="BH128" s="152">
        <f>IF(U128="sníž. přenesená",N128,0)</f>
        <v>0</v>
      </c>
      <c r="BI128" s="152">
        <f>IF(U128="nulová",N128,0)</f>
        <v>0</v>
      </c>
      <c r="BJ128" s="19" t="s">
        <v>80</v>
      </c>
      <c r="BK128" s="152">
        <f>ROUND(L128*K128,2)</f>
        <v>0</v>
      </c>
      <c r="BL128" s="19" t="s">
        <v>186</v>
      </c>
      <c r="BM128" s="19" t="s">
        <v>1552</v>
      </c>
    </row>
    <row r="129" spans="2:65" s="10" customFormat="1" ht="16.5" customHeight="1">
      <c r="B129" s="160"/>
      <c r="C129" s="161"/>
      <c r="D129" s="161"/>
      <c r="E129" s="162" t="s">
        <v>248</v>
      </c>
      <c r="F129" s="244" t="s">
        <v>1553</v>
      </c>
      <c r="G129" s="245"/>
      <c r="H129" s="245"/>
      <c r="I129" s="245"/>
      <c r="J129" s="161"/>
      <c r="K129" s="163">
        <v>64</v>
      </c>
      <c r="L129" s="161"/>
      <c r="M129" s="161"/>
      <c r="N129" s="161"/>
      <c r="O129" s="161"/>
      <c r="P129" s="161"/>
      <c r="Q129" s="161"/>
      <c r="R129" s="164"/>
      <c r="T129" s="165"/>
      <c r="U129" s="161"/>
      <c r="V129" s="161"/>
      <c r="W129" s="161"/>
      <c r="X129" s="161"/>
      <c r="Y129" s="161"/>
      <c r="Z129" s="161"/>
      <c r="AA129" s="166"/>
      <c r="AT129" s="167" t="s">
        <v>194</v>
      </c>
      <c r="AU129" s="167" t="s">
        <v>80</v>
      </c>
      <c r="AV129" s="10" t="s">
        <v>114</v>
      </c>
      <c r="AW129" s="10" t="s">
        <v>30</v>
      </c>
      <c r="AX129" s="10" t="s">
        <v>80</v>
      </c>
      <c r="AY129" s="167" t="s">
        <v>187</v>
      </c>
    </row>
    <row r="130" spans="2:65" s="1" customFormat="1" ht="16.5" customHeight="1">
      <c r="B130" s="32"/>
      <c r="C130" s="145" t="s">
        <v>1554</v>
      </c>
      <c r="D130" s="145" t="s">
        <v>188</v>
      </c>
      <c r="E130" s="146" t="s">
        <v>314</v>
      </c>
      <c r="F130" s="217" t="s">
        <v>315</v>
      </c>
      <c r="G130" s="217"/>
      <c r="H130" s="217"/>
      <c r="I130" s="217"/>
      <c r="J130" s="147" t="s">
        <v>201</v>
      </c>
      <c r="K130" s="148">
        <v>135.19</v>
      </c>
      <c r="L130" s="218">
        <v>0</v>
      </c>
      <c r="M130" s="218"/>
      <c r="N130" s="218">
        <f>ROUND(L130*K130,2)</f>
        <v>0</v>
      </c>
      <c r="O130" s="218"/>
      <c r="P130" s="218"/>
      <c r="Q130" s="218"/>
      <c r="R130" s="34"/>
      <c r="T130" s="149" t="s">
        <v>19</v>
      </c>
      <c r="U130" s="41" t="s">
        <v>37</v>
      </c>
      <c r="V130" s="150">
        <v>0</v>
      </c>
      <c r="W130" s="150">
        <f>V130*K130</f>
        <v>0</v>
      </c>
      <c r="X130" s="150">
        <v>0</v>
      </c>
      <c r="Y130" s="150">
        <f>X130*K130</f>
        <v>0</v>
      </c>
      <c r="Z130" s="150">
        <v>0</v>
      </c>
      <c r="AA130" s="151">
        <f>Z130*K130</f>
        <v>0</v>
      </c>
      <c r="AR130" s="19" t="s">
        <v>186</v>
      </c>
      <c r="AT130" s="19" t="s">
        <v>188</v>
      </c>
      <c r="AU130" s="19" t="s">
        <v>80</v>
      </c>
      <c r="AY130" s="19" t="s">
        <v>187</v>
      </c>
      <c r="BE130" s="152">
        <f>IF(U130="základní",N130,0)</f>
        <v>0</v>
      </c>
      <c r="BF130" s="152">
        <f>IF(U130="snížená",N130,0)</f>
        <v>0</v>
      </c>
      <c r="BG130" s="152">
        <f>IF(U130="zákl. přenesená",N130,0)</f>
        <v>0</v>
      </c>
      <c r="BH130" s="152">
        <f>IF(U130="sníž. přenesená",N130,0)</f>
        <v>0</v>
      </c>
      <c r="BI130" s="152">
        <f>IF(U130="nulová",N130,0)</f>
        <v>0</v>
      </c>
      <c r="BJ130" s="19" t="s">
        <v>80</v>
      </c>
      <c r="BK130" s="152">
        <f>ROUND(L130*K130,2)</f>
        <v>0</v>
      </c>
      <c r="BL130" s="19" t="s">
        <v>186</v>
      </c>
      <c r="BM130" s="19" t="s">
        <v>1555</v>
      </c>
    </row>
    <row r="131" spans="2:65" s="10" customFormat="1" ht="16.5" customHeight="1">
      <c r="B131" s="160"/>
      <c r="C131" s="161"/>
      <c r="D131" s="161"/>
      <c r="E131" s="162" t="s">
        <v>207</v>
      </c>
      <c r="F131" s="244" t="s">
        <v>1556</v>
      </c>
      <c r="G131" s="245"/>
      <c r="H131" s="245"/>
      <c r="I131" s="245"/>
      <c r="J131" s="161"/>
      <c r="K131" s="163">
        <v>135.19</v>
      </c>
      <c r="L131" s="161"/>
      <c r="M131" s="161"/>
      <c r="N131" s="161"/>
      <c r="O131" s="161"/>
      <c r="P131" s="161"/>
      <c r="Q131" s="161"/>
      <c r="R131" s="164"/>
      <c r="T131" s="165"/>
      <c r="U131" s="161"/>
      <c r="V131" s="161"/>
      <c r="W131" s="161"/>
      <c r="X131" s="161"/>
      <c r="Y131" s="161"/>
      <c r="Z131" s="161"/>
      <c r="AA131" s="166"/>
      <c r="AT131" s="167" t="s">
        <v>194</v>
      </c>
      <c r="AU131" s="167" t="s">
        <v>80</v>
      </c>
      <c r="AV131" s="10" t="s">
        <v>114</v>
      </c>
      <c r="AW131" s="10" t="s">
        <v>30</v>
      </c>
      <c r="AX131" s="10" t="s">
        <v>80</v>
      </c>
      <c r="AY131" s="167" t="s">
        <v>187</v>
      </c>
    </row>
    <row r="132" spans="2:65" s="1" customFormat="1" ht="25.5" customHeight="1">
      <c r="B132" s="32"/>
      <c r="C132" s="145" t="s">
        <v>1557</v>
      </c>
      <c r="D132" s="145" t="s">
        <v>188</v>
      </c>
      <c r="E132" s="146" t="s">
        <v>1190</v>
      </c>
      <c r="F132" s="217" t="s">
        <v>1191</v>
      </c>
      <c r="G132" s="217"/>
      <c r="H132" s="217"/>
      <c r="I132" s="217"/>
      <c r="J132" s="147" t="s">
        <v>201</v>
      </c>
      <c r="K132" s="148">
        <v>14.82</v>
      </c>
      <c r="L132" s="218">
        <v>0</v>
      </c>
      <c r="M132" s="218"/>
      <c r="N132" s="218">
        <f>ROUND(L132*K132,2)</f>
        <v>0</v>
      </c>
      <c r="O132" s="218"/>
      <c r="P132" s="218"/>
      <c r="Q132" s="218"/>
      <c r="R132" s="34"/>
      <c r="T132" s="149" t="s">
        <v>19</v>
      </c>
      <c r="U132" s="41" t="s">
        <v>37</v>
      </c>
      <c r="V132" s="150">
        <v>0</v>
      </c>
      <c r="W132" s="150">
        <f>V132*K132</f>
        <v>0</v>
      </c>
      <c r="X132" s="150">
        <v>0</v>
      </c>
      <c r="Y132" s="150">
        <f>X132*K132</f>
        <v>0</v>
      </c>
      <c r="Z132" s="150">
        <v>0</v>
      </c>
      <c r="AA132" s="151">
        <f>Z132*K132</f>
        <v>0</v>
      </c>
      <c r="AR132" s="19" t="s">
        <v>186</v>
      </c>
      <c r="AT132" s="19" t="s">
        <v>188</v>
      </c>
      <c r="AU132" s="19" t="s">
        <v>80</v>
      </c>
      <c r="AY132" s="19" t="s">
        <v>187</v>
      </c>
      <c r="BE132" s="152">
        <f>IF(U132="základní",N132,0)</f>
        <v>0</v>
      </c>
      <c r="BF132" s="152">
        <f>IF(U132="snížená",N132,0)</f>
        <v>0</v>
      </c>
      <c r="BG132" s="152">
        <f>IF(U132="zákl. přenesená",N132,0)</f>
        <v>0</v>
      </c>
      <c r="BH132" s="152">
        <f>IF(U132="sníž. přenesená",N132,0)</f>
        <v>0</v>
      </c>
      <c r="BI132" s="152">
        <f>IF(U132="nulová",N132,0)</f>
        <v>0</v>
      </c>
      <c r="BJ132" s="19" t="s">
        <v>80</v>
      </c>
      <c r="BK132" s="152">
        <f>ROUND(L132*K132,2)</f>
        <v>0</v>
      </c>
      <c r="BL132" s="19" t="s">
        <v>186</v>
      </c>
      <c r="BM132" s="19" t="s">
        <v>1558</v>
      </c>
    </row>
    <row r="133" spans="2:65" s="9" customFormat="1" ht="16.5" customHeight="1">
      <c r="B133" s="153"/>
      <c r="C133" s="154"/>
      <c r="D133" s="154"/>
      <c r="E133" s="155" t="s">
        <v>19</v>
      </c>
      <c r="F133" s="219" t="s">
        <v>1559</v>
      </c>
      <c r="G133" s="220"/>
      <c r="H133" s="220"/>
      <c r="I133" s="220"/>
      <c r="J133" s="154"/>
      <c r="K133" s="155" t="s">
        <v>19</v>
      </c>
      <c r="L133" s="154"/>
      <c r="M133" s="154"/>
      <c r="N133" s="154"/>
      <c r="O133" s="154"/>
      <c r="P133" s="154"/>
      <c r="Q133" s="154"/>
      <c r="R133" s="156"/>
      <c r="T133" s="157"/>
      <c r="U133" s="154"/>
      <c r="V133" s="154"/>
      <c r="W133" s="154"/>
      <c r="X133" s="154"/>
      <c r="Y133" s="154"/>
      <c r="Z133" s="154"/>
      <c r="AA133" s="158"/>
      <c r="AT133" s="159" t="s">
        <v>194</v>
      </c>
      <c r="AU133" s="159" t="s">
        <v>80</v>
      </c>
      <c r="AV133" s="9" t="s">
        <v>80</v>
      </c>
      <c r="AW133" s="9" t="s">
        <v>30</v>
      </c>
      <c r="AX133" s="9" t="s">
        <v>72</v>
      </c>
      <c r="AY133" s="159" t="s">
        <v>187</v>
      </c>
    </row>
    <row r="134" spans="2:65" s="10" customFormat="1" ht="16.5" customHeight="1">
      <c r="B134" s="160"/>
      <c r="C134" s="161"/>
      <c r="D134" s="161"/>
      <c r="E134" s="162" t="s">
        <v>294</v>
      </c>
      <c r="F134" s="213" t="s">
        <v>1560</v>
      </c>
      <c r="G134" s="214"/>
      <c r="H134" s="214"/>
      <c r="I134" s="214"/>
      <c r="J134" s="161"/>
      <c r="K134" s="163">
        <v>12.98</v>
      </c>
      <c r="L134" s="161"/>
      <c r="M134" s="161"/>
      <c r="N134" s="161"/>
      <c r="O134" s="161"/>
      <c r="P134" s="161"/>
      <c r="Q134" s="161"/>
      <c r="R134" s="164"/>
      <c r="T134" s="165"/>
      <c r="U134" s="161"/>
      <c r="V134" s="161"/>
      <c r="W134" s="161"/>
      <c r="X134" s="161"/>
      <c r="Y134" s="161"/>
      <c r="Z134" s="161"/>
      <c r="AA134" s="166"/>
      <c r="AT134" s="167" t="s">
        <v>194</v>
      </c>
      <c r="AU134" s="167" t="s">
        <v>80</v>
      </c>
      <c r="AV134" s="10" t="s">
        <v>114</v>
      </c>
      <c r="AW134" s="10" t="s">
        <v>30</v>
      </c>
      <c r="AX134" s="10" t="s">
        <v>72</v>
      </c>
      <c r="AY134" s="167" t="s">
        <v>187</v>
      </c>
    </row>
    <row r="135" spans="2:65" s="9" customFormat="1" ht="16.5" customHeight="1">
      <c r="B135" s="153"/>
      <c r="C135" s="154"/>
      <c r="D135" s="154"/>
      <c r="E135" s="155" t="s">
        <v>19</v>
      </c>
      <c r="F135" s="215" t="s">
        <v>1561</v>
      </c>
      <c r="G135" s="216"/>
      <c r="H135" s="216"/>
      <c r="I135" s="216"/>
      <c r="J135" s="154"/>
      <c r="K135" s="155" t="s">
        <v>19</v>
      </c>
      <c r="L135" s="154"/>
      <c r="M135" s="154"/>
      <c r="N135" s="154"/>
      <c r="O135" s="154"/>
      <c r="P135" s="154"/>
      <c r="Q135" s="154"/>
      <c r="R135" s="156"/>
      <c r="T135" s="157"/>
      <c r="U135" s="154"/>
      <c r="V135" s="154"/>
      <c r="W135" s="154"/>
      <c r="X135" s="154"/>
      <c r="Y135" s="154"/>
      <c r="Z135" s="154"/>
      <c r="AA135" s="158"/>
      <c r="AT135" s="159" t="s">
        <v>194</v>
      </c>
      <c r="AU135" s="159" t="s">
        <v>80</v>
      </c>
      <c r="AV135" s="9" t="s">
        <v>80</v>
      </c>
      <c r="AW135" s="9" t="s">
        <v>30</v>
      </c>
      <c r="AX135" s="9" t="s">
        <v>72</v>
      </c>
      <c r="AY135" s="159" t="s">
        <v>187</v>
      </c>
    </row>
    <row r="136" spans="2:65" s="10" customFormat="1" ht="51" customHeight="1">
      <c r="B136" s="160"/>
      <c r="C136" s="161"/>
      <c r="D136" s="161"/>
      <c r="E136" s="162" t="s">
        <v>116</v>
      </c>
      <c r="F136" s="213" t="s">
        <v>1562</v>
      </c>
      <c r="G136" s="214"/>
      <c r="H136" s="214"/>
      <c r="I136" s="214"/>
      <c r="J136" s="161"/>
      <c r="K136" s="163">
        <v>1.84</v>
      </c>
      <c r="L136" s="161"/>
      <c r="M136" s="161"/>
      <c r="N136" s="161"/>
      <c r="O136" s="161"/>
      <c r="P136" s="161"/>
      <c r="Q136" s="161"/>
      <c r="R136" s="164"/>
      <c r="T136" s="165"/>
      <c r="U136" s="161"/>
      <c r="V136" s="161"/>
      <c r="W136" s="161"/>
      <c r="X136" s="161"/>
      <c r="Y136" s="161"/>
      <c r="Z136" s="161"/>
      <c r="AA136" s="166"/>
      <c r="AT136" s="167" t="s">
        <v>194</v>
      </c>
      <c r="AU136" s="167" t="s">
        <v>80</v>
      </c>
      <c r="AV136" s="10" t="s">
        <v>114</v>
      </c>
      <c r="AW136" s="10" t="s">
        <v>30</v>
      </c>
      <c r="AX136" s="10" t="s">
        <v>72</v>
      </c>
      <c r="AY136" s="167" t="s">
        <v>187</v>
      </c>
    </row>
    <row r="137" spans="2:65" s="10" customFormat="1" ht="16.5" customHeight="1">
      <c r="B137" s="160"/>
      <c r="C137" s="161"/>
      <c r="D137" s="161"/>
      <c r="E137" s="162" t="s">
        <v>119</v>
      </c>
      <c r="F137" s="213" t="s">
        <v>1563</v>
      </c>
      <c r="G137" s="214"/>
      <c r="H137" s="214"/>
      <c r="I137" s="214"/>
      <c r="J137" s="161"/>
      <c r="K137" s="163">
        <v>14.82</v>
      </c>
      <c r="L137" s="161"/>
      <c r="M137" s="161"/>
      <c r="N137" s="161"/>
      <c r="O137" s="161"/>
      <c r="P137" s="161"/>
      <c r="Q137" s="161"/>
      <c r="R137" s="164"/>
      <c r="T137" s="165"/>
      <c r="U137" s="161"/>
      <c r="V137" s="161"/>
      <c r="W137" s="161"/>
      <c r="X137" s="161"/>
      <c r="Y137" s="161"/>
      <c r="Z137" s="161"/>
      <c r="AA137" s="166"/>
      <c r="AT137" s="167" t="s">
        <v>194</v>
      </c>
      <c r="AU137" s="167" t="s">
        <v>80</v>
      </c>
      <c r="AV137" s="10" t="s">
        <v>114</v>
      </c>
      <c r="AW137" s="10" t="s">
        <v>30</v>
      </c>
      <c r="AX137" s="10" t="s">
        <v>80</v>
      </c>
      <c r="AY137" s="167" t="s">
        <v>187</v>
      </c>
    </row>
    <row r="138" spans="2:65" s="1" customFormat="1" ht="25.5" customHeight="1">
      <c r="B138" s="32"/>
      <c r="C138" s="145" t="s">
        <v>1389</v>
      </c>
      <c r="D138" s="145" t="s">
        <v>188</v>
      </c>
      <c r="E138" s="146" t="s">
        <v>324</v>
      </c>
      <c r="F138" s="217" t="s">
        <v>325</v>
      </c>
      <c r="G138" s="217"/>
      <c r="H138" s="217"/>
      <c r="I138" s="217"/>
      <c r="J138" s="147" t="s">
        <v>201</v>
      </c>
      <c r="K138" s="148">
        <v>19.46</v>
      </c>
      <c r="L138" s="218">
        <v>0</v>
      </c>
      <c r="M138" s="218"/>
      <c r="N138" s="218">
        <f>ROUND(L138*K138,2)</f>
        <v>0</v>
      </c>
      <c r="O138" s="218"/>
      <c r="P138" s="218"/>
      <c r="Q138" s="218"/>
      <c r="R138" s="34"/>
      <c r="T138" s="149" t="s">
        <v>19</v>
      </c>
      <c r="U138" s="41" t="s">
        <v>37</v>
      </c>
      <c r="V138" s="150">
        <v>0</v>
      </c>
      <c r="W138" s="150">
        <f>V138*K138</f>
        <v>0</v>
      </c>
      <c r="X138" s="150">
        <v>0</v>
      </c>
      <c r="Y138" s="150">
        <f>X138*K138</f>
        <v>0</v>
      </c>
      <c r="Z138" s="150">
        <v>0</v>
      </c>
      <c r="AA138" s="151">
        <f>Z138*K138</f>
        <v>0</v>
      </c>
      <c r="AR138" s="19" t="s">
        <v>186</v>
      </c>
      <c r="AT138" s="19" t="s">
        <v>188</v>
      </c>
      <c r="AU138" s="19" t="s">
        <v>80</v>
      </c>
      <c r="AY138" s="19" t="s">
        <v>187</v>
      </c>
      <c r="BE138" s="152">
        <f>IF(U138="základní",N138,0)</f>
        <v>0</v>
      </c>
      <c r="BF138" s="152">
        <f>IF(U138="snížená",N138,0)</f>
        <v>0</v>
      </c>
      <c r="BG138" s="152">
        <f>IF(U138="zákl. přenesená",N138,0)</f>
        <v>0</v>
      </c>
      <c r="BH138" s="152">
        <f>IF(U138="sníž. přenesená",N138,0)</f>
        <v>0</v>
      </c>
      <c r="BI138" s="152">
        <f>IF(U138="nulová",N138,0)</f>
        <v>0</v>
      </c>
      <c r="BJ138" s="19" t="s">
        <v>80</v>
      </c>
      <c r="BK138" s="152">
        <f>ROUND(L138*K138,2)</f>
        <v>0</v>
      </c>
      <c r="BL138" s="19" t="s">
        <v>186</v>
      </c>
      <c r="BM138" s="19" t="s">
        <v>1564</v>
      </c>
    </row>
    <row r="139" spans="2:65" s="9" customFormat="1" ht="16.5" customHeight="1">
      <c r="B139" s="153"/>
      <c r="C139" s="154"/>
      <c r="D139" s="154"/>
      <c r="E139" s="155" t="s">
        <v>19</v>
      </c>
      <c r="F139" s="219" t="s">
        <v>1559</v>
      </c>
      <c r="G139" s="220"/>
      <c r="H139" s="220"/>
      <c r="I139" s="220"/>
      <c r="J139" s="154"/>
      <c r="K139" s="155" t="s">
        <v>19</v>
      </c>
      <c r="L139" s="154"/>
      <c r="M139" s="154"/>
      <c r="N139" s="154"/>
      <c r="O139" s="154"/>
      <c r="P139" s="154"/>
      <c r="Q139" s="154"/>
      <c r="R139" s="156"/>
      <c r="T139" s="157"/>
      <c r="U139" s="154"/>
      <c r="V139" s="154"/>
      <c r="W139" s="154"/>
      <c r="X139" s="154"/>
      <c r="Y139" s="154"/>
      <c r="Z139" s="154"/>
      <c r="AA139" s="158"/>
      <c r="AT139" s="159" t="s">
        <v>194</v>
      </c>
      <c r="AU139" s="159" t="s">
        <v>80</v>
      </c>
      <c r="AV139" s="9" t="s">
        <v>80</v>
      </c>
      <c r="AW139" s="9" t="s">
        <v>30</v>
      </c>
      <c r="AX139" s="9" t="s">
        <v>72</v>
      </c>
      <c r="AY139" s="159" t="s">
        <v>187</v>
      </c>
    </row>
    <row r="140" spans="2:65" s="10" customFormat="1" ht="16.5" customHeight="1">
      <c r="B140" s="160"/>
      <c r="C140" s="161"/>
      <c r="D140" s="161"/>
      <c r="E140" s="162" t="s">
        <v>309</v>
      </c>
      <c r="F140" s="213" t="s">
        <v>1565</v>
      </c>
      <c r="G140" s="214"/>
      <c r="H140" s="214"/>
      <c r="I140" s="214"/>
      <c r="J140" s="161"/>
      <c r="K140" s="163">
        <v>19.46</v>
      </c>
      <c r="L140" s="161"/>
      <c r="M140" s="161"/>
      <c r="N140" s="161"/>
      <c r="O140" s="161"/>
      <c r="P140" s="161"/>
      <c r="Q140" s="161"/>
      <c r="R140" s="164"/>
      <c r="T140" s="165"/>
      <c r="U140" s="161"/>
      <c r="V140" s="161"/>
      <c r="W140" s="161"/>
      <c r="X140" s="161"/>
      <c r="Y140" s="161"/>
      <c r="Z140" s="161"/>
      <c r="AA140" s="166"/>
      <c r="AT140" s="167" t="s">
        <v>194</v>
      </c>
      <c r="AU140" s="167" t="s">
        <v>80</v>
      </c>
      <c r="AV140" s="10" t="s">
        <v>114</v>
      </c>
      <c r="AW140" s="10" t="s">
        <v>30</v>
      </c>
      <c r="AX140" s="10" t="s">
        <v>80</v>
      </c>
      <c r="AY140" s="167" t="s">
        <v>187</v>
      </c>
    </row>
    <row r="141" spans="2:65" s="8" customFormat="1" ht="37.35" customHeight="1">
      <c r="B141" s="135"/>
      <c r="C141" s="136"/>
      <c r="D141" s="137" t="s">
        <v>1530</v>
      </c>
      <c r="E141" s="137"/>
      <c r="F141" s="137"/>
      <c r="G141" s="137"/>
      <c r="H141" s="137"/>
      <c r="I141" s="137"/>
      <c r="J141" s="137"/>
      <c r="K141" s="137"/>
      <c r="L141" s="137"/>
      <c r="M141" s="137"/>
      <c r="N141" s="221">
        <f>BK141</f>
        <v>0</v>
      </c>
      <c r="O141" s="222"/>
      <c r="P141" s="222"/>
      <c r="Q141" s="222"/>
      <c r="R141" s="138"/>
      <c r="T141" s="139"/>
      <c r="U141" s="136"/>
      <c r="V141" s="136"/>
      <c r="W141" s="140">
        <f>W142</f>
        <v>0</v>
      </c>
      <c r="X141" s="136"/>
      <c r="Y141" s="140">
        <f>Y142</f>
        <v>0</v>
      </c>
      <c r="Z141" s="136"/>
      <c r="AA141" s="141">
        <f>AA142</f>
        <v>0</v>
      </c>
      <c r="AR141" s="142" t="s">
        <v>186</v>
      </c>
      <c r="AT141" s="143" t="s">
        <v>71</v>
      </c>
      <c r="AU141" s="143" t="s">
        <v>72</v>
      </c>
      <c r="AY141" s="142" t="s">
        <v>187</v>
      </c>
      <c r="BK141" s="144">
        <f>BK142</f>
        <v>0</v>
      </c>
    </row>
    <row r="142" spans="2:65" s="1" customFormat="1" ht="16.5" customHeight="1">
      <c r="B142" s="32"/>
      <c r="C142" s="145" t="s">
        <v>1566</v>
      </c>
      <c r="D142" s="145" t="s">
        <v>188</v>
      </c>
      <c r="E142" s="146" t="s">
        <v>1567</v>
      </c>
      <c r="F142" s="217" t="s">
        <v>1568</v>
      </c>
      <c r="G142" s="217"/>
      <c r="H142" s="217"/>
      <c r="I142" s="217"/>
      <c r="J142" s="147" t="s">
        <v>201</v>
      </c>
      <c r="K142" s="148">
        <v>13.49</v>
      </c>
      <c r="L142" s="218">
        <v>0</v>
      </c>
      <c r="M142" s="218"/>
      <c r="N142" s="218">
        <f>ROUND(L142*K142,2)</f>
        <v>0</v>
      </c>
      <c r="O142" s="218"/>
      <c r="P142" s="218"/>
      <c r="Q142" s="218"/>
      <c r="R142" s="34"/>
      <c r="T142" s="149" t="s">
        <v>19</v>
      </c>
      <c r="U142" s="41" t="s">
        <v>37</v>
      </c>
      <c r="V142" s="150">
        <v>0</v>
      </c>
      <c r="W142" s="150">
        <f>V142*K142</f>
        <v>0</v>
      </c>
      <c r="X142" s="150">
        <v>0</v>
      </c>
      <c r="Y142" s="150">
        <f>X142*K142</f>
        <v>0</v>
      </c>
      <c r="Z142" s="150">
        <v>0</v>
      </c>
      <c r="AA142" s="151">
        <f>Z142*K142</f>
        <v>0</v>
      </c>
      <c r="AR142" s="19" t="s">
        <v>186</v>
      </c>
      <c r="AT142" s="19" t="s">
        <v>188</v>
      </c>
      <c r="AU142" s="19" t="s">
        <v>80</v>
      </c>
      <c r="AY142" s="19" t="s">
        <v>187</v>
      </c>
      <c r="BE142" s="152">
        <f>IF(U142="základní",N142,0)</f>
        <v>0</v>
      </c>
      <c r="BF142" s="152">
        <f>IF(U142="snížená",N142,0)</f>
        <v>0</v>
      </c>
      <c r="BG142" s="152">
        <f>IF(U142="zákl. přenesená",N142,0)</f>
        <v>0</v>
      </c>
      <c r="BH142" s="152">
        <f>IF(U142="sníž. přenesená",N142,0)</f>
        <v>0</v>
      </c>
      <c r="BI142" s="152">
        <f>IF(U142="nulová",N142,0)</f>
        <v>0</v>
      </c>
      <c r="BJ142" s="19" t="s">
        <v>80</v>
      </c>
      <c r="BK142" s="152">
        <f>ROUND(L142*K142,2)</f>
        <v>0</v>
      </c>
      <c r="BL142" s="19" t="s">
        <v>186</v>
      </c>
      <c r="BM142" s="19" t="s">
        <v>1569</v>
      </c>
    </row>
    <row r="143" spans="2:65" s="8" customFormat="1" ht="37.35" customHeight="1">
      <c r="B143" s="135"/>
      <c r="C143" s="136"/>
      <c r="D143" s="137" t="s">
        <v>1531</v>
      </c>
      <c r="E143" s="137"/>
      <c r="F143" s="137"/>
      <c r="G143" s="137"/>
      <c r="H143" s="137"/>
      <c r="I143" s="137"/>
      <c r="J143" s="137"/>
      <c r="K143" s="137"/>
      <c r="L143" s="137"/>
      <c r="M143" s="137"/>
      <c r="N143" s="242">
        <f>BK143</f>
        <v>0</v>
      </c>
      <c r="O143" s="243"/>
      <c r="P143" s="243"/>
      <c r="Q143" s="243"/>
      <c r="R143" s="138"/>
      <c r="T143" s="139"/>
      <c r="U143" s="136"/>
      <c r="V143" s="136"/>
      <c r="W143" s="140">
        <f>SUM(W144:W189)</f>
        <v>0</v>
      </c>
      <c r="X143" s="136"/>
      <c r="Y143" s="140">
        <f>SUM(Y144:Y189)</f>
        <v>0</v>
      </c>
      <c r="Z143" s="136"/>
      <c r="AA143" s="141">
        <f>SUM(AA144:AA189)</f>
        <v>0</v>
      </c>
      <c r="AR143" s="142" t="s">
        <v>186</v>
      </c>
      <c r="AT143" s="143" t="s">
        <v>71</v>
      </c>
      <c r="AU143" s="143" t="s">
        <v>72</v>
      </c>
      <c r="AY143" s="142" t="s">
        <v>187</v>
      </c>
      <c r="BK143" s="144">
        <f>SUM(BK144:BK189)</f>
        <v>0</v>
      </c>
    </row>
    <row r="144" spans="2:65" s="1" customFormat="1" ht="25.5" customHeight="1">
      <c r="B144" s="32"/>
      <c r="C144" s="145" t="s">
        <v>1570</v>
      </c>
      <c r="D144" s="145" t="s">
        <v>188</v>
      </c>
      <c r="E144" s="146" t="s">
        <v>1571</v>
      </c>
      <c r="F144" s="217" t="s">
        <v>1572</v>
      </c>
      <c r="G144" s="217"/>
      <c r="H144" s="217"/>
      <c r="I144" s="217"/>
      <c r="J144" s="147" t="s">
        <v>255</v>
      </c>
      <c r="K144" s="148">
        <v>519.91999999999996</v>
      </c>
      <c r="L144" s="218">
        <v>0</v>
      </c>
      <c r="M144" s="218"/>
      <c r="N144" s="218">
        <f>ROUND(L144*K144,2)</f>
        <v>0</v>
      </c>
      <c r="O144" s="218"/>
      <c r="P144" s="218"/>
      <c r="Q144" s="218"/>
      <c r="R144" s="34"/>
      <c r="T144" s="149" t="s">
        <v>19</v>
      </c>
      <c r="U144" s="41" t="s">
        <v>37</v>
      </c>
      <c r="V144" s="150">
        <v>0</v>
      </c>
      <c r="W144" s="150">
        <f>V144*K144</f>
        <v>0</v>
      </c>
      <c r="X144" s="150">
        <v>0</v>
      </c>
      <c r="Y144" s="150">
        <f>X144*K144</f>
        <v>0</v>
      </c>
      <c r="Z144" s="150">
        <v>0</v>
      </c>
      <c r="AA144" s="151">
        <f>Z144*K144</f>
        <v>0</v>
      </c>
      <c r="AR144" s="19" t="s">
        <v>186</v>
      </c>
      <c r="AT144" s="19" t="s">
        <v>188</v>
      </c>
      <c r="AU144" s="19" t="s">
        <v>80</v>
      </c>
      <c r="AY144" s="19" t="s">
        <v>187</v>
      </c>
      <c r="BE144" s="152">
        <f>IF(U144="základní",N144,0)</f>
        <v>0</v>
      </c>
      <c r="BF144" s="152">
        <f>IF(U144="snížená",N144,0)</f>
        <v>0</v>
      </c>
      <c r="BG144" s="152">
        <f>IF(U144="zákl. přenesená",N144,0)</f>
        <v>0</v>
      </c>
      <c r="BH144" s="152">
        <f>IF(U144="sníž. přenesená",N144,0)</f>
        <v>0</v>
      </c>
      <c r="BI144" s="152">
        <f>IF(U144="nulová",N144,0)</f>
        <v>0</v>
      </c>
      <c r="BJ144" s="19" t="s">
        <v>80</v>
      </c>
      <c r="BK144" s="152">
        <f>ROUND(L144*K144,2)</f>
        <v>0</v>
      </c>
      <c r="BL144" s="19" t="s">
        <v>186</v>
      </c>
      <c r="BM144" s="19" t="s">
        <v>1573</v>
      </c>
    </row>
    <row r="145" spans="2:65" s="9" customFormat="1" ht="16.5" customHeight="1">
      <c r="B145" s="153"/>
      <c r="C145" s="154"/>
      <c r="D145" s="154"/>
      <c r="E145" s="155" t="s">
        <v>19</v>
      </c>
      <c r="F145" s="219" t="s">
        <v>1574</v>
      </c>
      <c r="G145" s="220"/>
      <c r="H145" s="220"/>
      <c r="I145" s="220"/>
      <c r="J145" s="154"/>
      <c r="K145" s="155" t="s">
        <v>19</v>
      </c>
      <c r="L145" s="154"/>
      <c r="M145" s="154"/>
      <c r="N145" s="154"/>
      <c r="O145" s="154"/>
      <c r="P145" s="154"/>
      <c r="Q145" s="154"/>
      <c r="R145" s="156"/>
      <c r="T145" s="157"/>
      <c r="U145" s="154"/>
      <c r="V145" s="154"/>
      <c r="W145" s="154"/>
      <c r="X145" s="154"/>
      <c r="Y145" s="154"/>
      <c r="Z145" s="154"/>
      <c r="AA145" s="158"/>
      <c r="AT145" s="159" t="s">
        <v>194</v>
      </c>
      <c r="AU145" s="159" t="s">
        <v>80</v>
      </c>
      <c r="AV145" s="9" t="s">
        <v>80</v>
      </c>
      <c r="AW145" s="9" t="s">
        <v>30</v>
      </c>
      <c r="AX145" s="9" t="s">
        <v>72</v>
      </c>
      <c r="AY145" s="159" t="s">
        <v>187</v>
      </c>
    </row>
    <row r="146" spans="2:65" s="10" customFormat="1" ht="16.5" customHeight="1">
      <c r="B146" s="160"/>
      <c r="C146" s="161"/>
      <c r="D146" s="161"/>
      <c r="E146" s="162" t="s">
        <v>398</v>
      </c>
      <c r="F146" s="213" t="s">
        <v>1575</v>
      </c>
      <c r="G146" s="214"/>
      <c r="H146" s="214"/>
      <c r="I146" s="214"/>
      <c r="J146" s="161"/>
      <c r="K146" s="163">
        <v>13.92</v>
      </c>
      <c r="L146" s="161"/>
      <c r="M146" s="161"/>
      <c r="N146" s="161"/>
      <c r="O146" s="161"/>
      <c r="P146" s="161"/>
      <c r="Q146" s="161"/>
      <c r="R146" s="164"/>
      <c r="T146" s="165"/>
      <c r="U146" s="161"/>
      <c r="V146" s="161"/>
      <c r="W146" s="161"/>
      <c r="X146" s="161"/>
      <c r="Y146" s="161"/>
      <c r="Z146" s="161"/>
      <c r="AA146" s="166"/>
      <c r="AT146" s="167" t="s">
        <v>194</v>
      </c>
      <c r="AU146" s="167" t="s">
        <v>80</v>
      </c>
      <c r="AV146" s="10" t="s">
        <v>114</v>
      </c>
      <c r="AW146" s="10" t="s">
        <v>30</v>
      </c>
      <c r="AX146" s="10" t="s">
        <v>72</v>
      </c>
      <c r="AY146" s="167" t="s">
        <v>187</v>
      </c>
    </row>
    <row r="147" spans="2:65" s="9" customFormat="1" ht="16.5" customHeight="1">
      <c r="B147" s="153"/>
      <c r="C147" s="154"/>
      <c r="D147" s="154"/>
      <c r="E147" s="155" t="s">
        <v>19</v>
      </c>
      <c r="F147" s="215" t="s">
        <v>1576</v>
      </c>
      <c r="G147" s="216"/>
      <c r="H147" s="216"/>
      <c r="I147" s="216"/>
      <c r="J147" s="154"/>
      <c r="K147" s="155" t="s">
        <v>19</v>
      </c>
      <c r="L147" s="154"/>
      <c r="M147" s="154"/>
      <c r="N147" s="154"/>
      <c r="O147" s="154"/>
      <c r="P147" s="154"/>
      <c r="Q147" s="154"/>
      <c r="R147" s="156"/>
      <c r="T147" s="157"/>
      <c r="U147" s="154"/>
      <c r="V147" s="154"/>
      <c r="W147" s="154"/>
      <c r="X147" s="154"/>
      <c r="Y147" s="154"/>
      <c r="Z147" s="154"/>
      <c r="AA147" s="158"/>
      <c r="AT147" s="159" t="s">
        <v>194</v>
      </c>
      <c r="AU147" s="159" t="s">
        <v>80</v>
      </c>
      <c r="AV147" s="9" t="s">
        <v>80</v>
      </c>
      <c r="AW147" s="9" t="s">
        <v>30</v>
      </c>
      <c r="AX147" s="9" t="s">
        <v>72</v>
      </c>
      <c r="AY147" s="159" t="s">
        <v>187</v>
      </c>
    </row>
    <row r="148" spans="2:65" s="10" customFormat="1" ht="16.5" customHeight="1">
      <c r="B148" s="160"/>
      <c r="C148" s="161"/>
      <c r="D148" s="161"/>
      <c r="E148" s="162" t="s">
        <v>400</v>
      </c>
      <c r="F148" s="213" t="s">
        <v>1577</v>
      </c>
      <c r="G148" s="214"/>
      <c r="H148" s="214"/>
      <c r="I148" s="214"/>
      <c r="J148" s="161"/>
      <c r="K148" s="163">
        <v>56.5</v>
      </c>
      <c r="L148" s="161"/>
      <c r="M148" s="161"/>
      <c r="N148" s="161"/>
      <c r="O148" s="161"/>
      <c r="P148" s="161"/>
      <c r="Q148" s="161"/>
      <c r="R148" s="164"/>
      <c r="T148" s="165"/>
      <c r="U148" s="161"/>
      <c r="V148" s="161"/>
      <c r="W148" s="161"/>
      <c r="X148" s="161"/>
      <c r="Y148" s="161"/>
      <c r="Z148" s="161"/>
      <c r="AA148" s="166"/>
      <c r="AT148" s="167" t="s">
        <v>194</v>
      </c>
      <c r="AU148" s="167" t="s">
        <v>80</v>
      </c>
      <c r="AV148" s="10" t="s">
        <v>114</v>
      </c>
      <c r="AW148" s="10" t="s">
        <v>30</v>
      </c>
      <c r="AX148" s="10" t="s">
        <v>72</v>
      </c>
      <c r="AY148" s="167" t="s">
        <v>187</v>
      </c>
    </row>
    <row r="149" spans="2:65" s="9" customFormat="1" ht="16.5" customHeight="1">
      <c r="B149" s="153"/>
      <c r="C149" s="154"/>
      <c r="D149" s="154"/>
      <c r="E149" s="155" t="s">
        <v>19</v>
      </c>
      <c r="F149" s="215" t="s">
        <v>1578</v>
      </c>
      <c r="G149" s="216"/>
      <c r="H149" s="216"/>
      <c r="I149" s="216"/>
      <c r="J149" s="154"/>
      <c r="K149" s="155" t="s">
        <v>19</v>
      </c>
      <c r="L149" s="154"/>
      <c r="M149" s="154"/>
      <c r="N149" s="154"/>
      <c r="O149" s="154"/>
      <c r="P149" s="154"/>
      <c r="Q149" s="154"/>
      <c r="R149" s="156"/>
      <c r="T149" s="157"/>
      <c r="U149" s="154"/>
      <c r="V149" s="154"/>
      <c r="W149" s="154"/>
      <c r="X149" s="154"/>
      <c r="Y149" s="154"/>
      <c r="Z149" s="154"/>
      <c r="AA149" s="158"/>
      <c r="AT149" s="159" t="s">
        <v>194</v>
      </c>
      <c r="AU149" s="159" t="s">
        <v>80</v>
      </c>
      <c r="AV149" s="9" t="s">
        <v>80</v>
      </c>
      <c r="AW149" s="9" t="s">
        <v>30</v>
      </c>
      <c r="AX149" s="9" t="s">
        <v>72</v>
      </c>
      <c r="AY149" s="159" t="s">
        <v>187</v>
      </c>
    </row>
    <row r="150" spans="2:65" s="10" customFormat="1" ht="16.5" customHeight="1">
      <c r="B150" s="160"/>
      <c r="C150" s="161"/>
      <c r="D150" s="161"/>
      <c r="E150" s="162" t="s">
        <v>1527</v>
      </c>
      <c r="F150" s="213" t="s">
        <v>1528</v>
      </c>
      <c r="G150" s="214"/>
      <c r="H150" s="214"/>
      <c r="I150" s="214"/>
      <c r="J150" s="161"/>
      <c r="K150" s="163">
        <v>449.5</v>
      </c>
      <c r="L150" s="161"/>
      <c r="M150" s="161"/>
      <c r="N150" s="161"/>
      <c r="O150" s="161"/>
      <c r="P150" s="161"/>
      <c r="Q150" s="161"/>
      <c r="R150" s="164"/>
      <c r="T150" s="165"/>
      <c r="U150" s="161"/>
      <c r="V150" s="161"/>
      <c r="W150" s="161"/>
      <c r="X150" s="161"/>
      <c r="Y150" s="161"/>
      <c r="Z150" s="161"/>
      <c r="AA150" s="166"/>
      <c r="AT150" s="167" t="s">
        <v>194</v>
      </c>
      <c r="AU150" s="167" t="s">
        <v>80</v>
      </c>
      <c r="AV150" s="10" t="s">
        <v>114</v>
      </c>
      <c r="AW150" s="10" t="s">
        <v>30</v>
      </c>
      <c r="AX150" s="10" t="s">
        <v>72</v>
      </c>
      <c r="AY150" s="167" t="s">
        <v>187</v>
      </c>
    </row>
    <row r="151" spans="2:65" s="10" customFormat="1" ht="16.5" customHeight="1">
      <c r="B151" s="160"/>
      <c r="C151" s="161"/>
      <c r="D151" s="161"/>
      <c r="E151" s="162" t="s">
        <v>1579</v>
      </c>
      <c r="F151" s="213" t="s">
        <v>1580</v>
      </c>
      <c r="G151" s="214"/>
      <c r="H151" s="214"/>
      <c r="I151" s="214"/>
      <c r="J151" s="161"/>
      <c r="K151" s="163">
        <v>519.91999999999996</v>
      </c>
      <c r="L151" s="161"/>
      <c r="M151" s="161"/>
      <c r="N151" s="161"/>
      <c r="O151" s="161"/>
      <c r="P151" s="161"/>
      <c r="Q151" s="161"/>
      <c r="R151" s="164"/>
      <c r="T151" s="165"/>
      <c r="U151" s="161"/>
      <c r="V151" s="161"/>
      <c r="W151" s="161"/>
      <c r="X151" s="161"/>
      <c r="Y151" s="161"/>
      <c r="Z151" s="161"/>
      <c r="AA151" s="166"/>
      <c r="AT151" s="167" t="s">
        <v>194</v>
      </c>
      <c r="AU151" s="167" t="s">
        <v>80</v>
      </c>
      <c r="AV151" s="10" t="s">
        <v>114</v>
      </c>
      <c r="AW151" s="10" t="s">
        <v>30</v>
      </c>
      <c r="AX151" s="10" t="s">
        <v>80</v>
      </c>
      <c r="AY151" s="167" t="s">
        <v>187</v>
      </c>
    </row>
    <row r="152" spans="2:65" s="1" customFormat="1" ht="25.5" customHeight="1">
      <c r="B152" s="32"/>
      <c r="C152" s="145" t="s">
        <v>1262</v>
      </c>
      <c r="D152" s="145" t="s">
        <v>188</v>
      </c>
      <c r="E152" s="146" t="s">
        <v>1581</v>
      </c>
      <c r="F152" s="217" t="s">
        <v>1582</v>
      </c>
      <c r="G152" s="217"/>
      <c r="H152" s="217"/>
      <c r="I152" s="217"/>
      <c r="J152" s="147" t="s">
        <v>255</v>
      </c>
      <c r="K152" s="148">
        <v>13.92</v>
      </c>
      <c r="L152" s="218">
        <v>0</v>
      </c>
      <c r="M152" s="218"/>
      <c r="N152" s="218">
        <f>ROUND(L152*K152,2)</f>
        <v>0</v>
      </c>
      <c r="O152" s="218"/>
      <c r="P152" s="218"/>
      <c r="Q152" s="218"/>
      <c r="R152" s="34"/>
      <c r="T152" s="149" t="s">
        <v>19</v>
      </c>
      <c r="U152" s="41" t="s">
        <v>37</v>
      </c>
      <c r="V152" s="150">
        <v>0</v>
      </c>
      <c r="W152" s="150">
        <f>V152*K152</f>
        <v>0</v>
      </c>
      <c r="X152" s="150">
        <v>0</v>
      </c>
      <c r="Y152" s="150">
        <f>X152*K152</f>
        <v>0</v>
      </c>
      <c r="Z152" s="150">
        <v>0</v>
      </c>
      <c r="AA152" s="151">
        <f>Z152*K152</f>
        <v>0</v>
      </c>
      <c r="AR152" s="19" t="s">
        <v>186</v>
      </c>
      <c r="AT152" s="19" t="s">
        <v>188</v>
      </c>
      <c r="AU152" s="19" t="s">
        <v>80</v>
      </c>
      <c r="AY152" s="19" t="s">
        <v>187</v>
      </c>
      <c r="BE152" s="152">
        <f>IF(U152="základní",N152,0)</f>
        <v>0</v>
      </c>
      <c r="BF152" s="152">
        <f>IF(U152="snížená",N152,0)</f>
        <v>0</v>
      </c>
      <c r="BG152" s="152">
        <f>IF(U152="zákl. přenesená",N152,0)</f>
        <v>0</v>
      </c>
      <c r="BH152" s="152">
        <f>IF(U152="sníž. přenesená",N152,0)</f>
        <v>0</v>
      </c>
      <c r="BI152" s="152">
        <f>IF(U152="nulová",N152,0)</f>
        <v>0</v>
      </c>
      <c r="BJ152" s="19" t="s">
        <v>80</v>
      </c>
      <c r="BK152" s="152">
        <f>ROUND(L152*K152,2)</f>
        <v>0</v>
      </c>
      <c r="BL152" s="19" t="s">
        <v>186</v>
      </c>
      <c r="BM152" s="19" t="s">
        <v>1583</v>
      </c>
    </row>
    <row r="153" spans="2:65" s="10" customFormat="1" ht="16.5" customHeight="1">
      <c r="B153" s="160"/>
      <c r="C153" s="161"/>
      <c r="D153" s="161"/>
      <c r="E153" s="162" t="s">
        <v>219</v>
      </c>
      <c r="F153" s="244" t="s">
        <v>1575</v>
      </c>
      <c r="G153" s="245"/>
      <c r="H153" s="245"/>
      <c r="I153" s="245"/>
      <c r="J153" s="161"/>
      <c r="K153" s="163">
        <v>13.92</v>
      </c>
      <c r="L153" s="161"/>
      <c r="M153" s="161"/>
      <c r="N153" s="161"/>
      <c r="O153" s="161"/>
      <c r="P153" s="161"/>
      <c r="Q153" s="161"/>
      <c r="R153" s="164"/>
      <c r="T153" s="165"/>
      <c r="U153" s="161"/>
      <c r="V153" s="161"/>
      <c r="W153" s="161"/>
      <c r="X153" s="161"/>
      <c r="Y153" s="161"/>
      <c r="Z153" s="161"/>
      <c r="AA153" s="166"/>
      <c r="AT153" s="167" t="s">
        <v>194</v>
      </c>
      <c r="AU153" s="167" t="s">
        <v>80</v>
      </c>
      <c r="AV153" s="10" t="s">
        <v>114</v>
      </c>
      <c r="AW153" s="10" t="s">
        <v>30</v>
      </c>
      <c r="AX153" s="10" t="s">
        <v>80</v>
      </c>
      <c r="AY153" s="167" t="s">
        <v>187</v>
      </c>
    </row>
    <row r="154" spans="2:65" s="1" customFormat="1" ht="25.5" customHeight="1">
      <c r="B154" s="32"/>
      <c r="C154" s="145" t="s">
        <v>1584</v>
      </c>
      <c r="D154" s="145" t="s">
        <v>188</v>
      </c>
      <c r="E154" s="146" t="s">
        <v>1585</v>
      </c>
      <c r="F154" s="217" t="s">
        <v>1586</v>
      </c>
      <c r="G154" s="217"/>
      <c r="H154" s="217"/>
      <c r="I154" s="217"/>
      <c r="J154" s="147" t="s">
        <v>255</v>
      </c>
      <c r="K154" s="148">
        <v>633</v>
      </c>
      <c r="L154" s="218">
        <v>0</v>
      </c>
      <c r="M154" s="218"/>
      <c r="N154" s="218">
        <f>ROUND(L154*K154,2)</f>
        <v>0</v>
      </c>
      <c r="O154" s="218"/>
      <c r="P154" s="218"/>
      <c r="Q154" s="218"/>
      <c r="R154" s="34"/>
      <c r="T154" s="149" t="s">
        <v>19</v>
      </c>
      <c r="U154" s="41" t="s">
        <v>37</v>
      </c>
      <c r="V154" s="150">
        <v>0</v>
      </c>
      <c r="W154" s="150">
        <f>V154*K154</f>
        <v>0</v>
      </c>
      <c r="X154" s="150">
        <v>0</v>
      </c>
      <c r="Y154" s="150">
        <f>X154*K154</f>
        <v>0</v>
      </c>
      <c r="Z154" s="150">
        <v>0</v>
      </c>
      <c r="AA154" s="151">
        <f>Z154*K154</f>
        <v>0</v>
      </c>
      <c r="AR154" s="19" t="s">
        <v>186</v>
      </c>
      <c r="AT154" s="19" t="s">
        <v>188</v>
      </c>
      <c r="AU154" s="19" t="s">
        <v>80</v>
      </c>
      <c r="AY154" s="19" t="s">
        <v>187</v>
      </c>
      <c r="BE154" s="152">
        <f>IF(U154="základní",N154,0)</f>
        <v>0</v>
      </c>
      <c r="BF154" s="152">
        <f>IF(U154="snížená",N154,0)</f>
        <v>0</v>
      </c>
      <c r="BG154" s="152">
        <f>IF(U154="zákl. přenesená",N154,0)</f>
        <v>0</v>
      </c>
      <c r="BH154" s="152">
        <f>IF(U154="sníž. přenesená",N154,0)</f>
        <v>0</v>
      </c>
      <c r="BI154" s="152">
        <f>IF(U154="nulová",N154,0)</f>
        <v>0</v>
      </c>
      <c r="BJ154" s="19" t="s">
        <v>80</v>
      </c>
      <c r="BK154" s="152">
        <f>ROUND(L154*K154,2)</f>
        <v>0</v>
      </c>
      <c r="BL154" s="19" t="s">
        <v>186</v>
      </c>
      <c r="BM154" s="19" t="s">
        <v>1587</v>
      </c>
    </row>
    <row r="155" spans="2:65" s="10" customFormat="1" ht="16.5" customHeight="1">
      <c r="B155" s="160"/>
      <c r="C155" s="161"/>
      <c r="D155" s="161"/>
      <c r="E155" s="162" t="s">
        <v>196</v>
      </c>
      <c r="F155" s="244" t="s">
        <v>1588</v>
      </c>
      <c r="G155" s="245"/>
      <c r="H155" s="245"/>
      <c r="I155" s="245"/>
      <c r="J155" s="161"/>
      <c r="K155" s="163">
        <v>633</v>
      </c>
      <c r="L155" s="161"/>
      <c r="M155" s="161"/>
      <c r="N155" s="161"/>
      <c r="O155" s="161"/>
      <c r="P155" s="161"/>
      <c r="Q155" s="161"/>
      <c r="R155" s="164"/>
      <c r="T155" s="165"/>
      <c r="U155" s="161"/>
      <c r="V155" s="161"/>
      <c r="W155" s="161"/>
      <c r="X155" s="161"/>
      <c r="Y155" s="161"/>
      <c r="Z155" s="161"/>
      <c r="AA155" s="166"/>
      <c r="AT155" s="167" t="s">
        <v>194</v>
      </c>
      <c r="AU155" s="167" t="s">
        <v>80</v>
      </c>
      <c r="AV155" s="10" t="s">
        <v>114</v>
      </c>
      <c r="AW155" s="10" t="s">
        <v>30</v>
      </c>
      <c r="AX155" s="10" t="s">
        <v>80</v>
      </c>
      <c r="AY155" s="167" t="s">
        <v>187</v>
      </c>
    </row>
    <row r="156" spans="2:65" s="1" customFormat="1" ht="25.5" customHeight="1">
      <c r="B156" s="32"/>
      <c r="C156" s="145" t="s">
        <v>1589</v>
      </c>
      <c r="D156" s="145" t="s">
        <v>188</v>
      </c>
      <c r="E156" s="146" t="s">
        <v>1590</v>
      </c>
      <c r="F156" s="217" t="s">
        <v>1591</v>
      </c>
      <c r="G156" s="217"/>
      <c r="H156" s="217"/>
      <c r="I156" s="217"/>
      <c r="J156" s="147" t="s">
        <v>255</v>
      </c>
      <c r="K156" s="148">
        <v>633</v>
      </c>
      <c r="L156" s="218">
        <v>0</v>
      </c>
      <c r="M156" s="218"/>
      <c r="N156" s="218">
        <f>ROUND(L156*K156,2)</f>
        <v>0</v>
      </c>
      <c r="O156" s="218"/>
      <c r="P156" s="218"/>
      <c r="Q156" s="218"/>
      <c r="R156" s="34"/>
      <c r="T156" s="149" t="s">
        <v>19</v>
      </c>
      <c r="U156" s="41" t="s">
        <v>37</v>
      </c>
      <c r="V156" s="150">
        <v>0</v>
      </c>
      <c r="W156" s="150">
        <f>V156*K156</f>
        <v>0</v>
      </c>
      <c r="X156" s="150">
        <v>0</v>
      </c>
      <c r="Y156" s="150">
        <f>X156*K156</f>
        <v>0</v>
      </c>
      <c r="Z156" s="150">
        <v>0</v>
      </c>
      <c r="AA156" s="151">
        <f>Z156*K156</f>
        <v>0</v>
      </c>
      <c r="AR156" s="19" t="s">
        <v>186</v>
      </c>
      <c r="AT156" s="19" t="s">
        <v>188</v>
      </c>
      <c r="AU156" s="19" t="s">
        <v>80</v>
      </c>
      <c r="AY156" s="19" t="s">
        <v>187</v>
      </c>
      <c r="BE156" s="152">
        <f>IF(U156="základní",N156,0)</f>
        <v>0</v>
      </c>
      <c r="BF156" s="152">
        <f>IF(U156="snížená",N156,0)</f>
        <v>0</v>
      </c>
      <c r="BG156" s="152">
        <f>IF(U156="zákl. přenesená",N156,0)</f>
        <v>0</v>
      </c>
      <c r="BH156" s="152">
        <f>IF(U156="sníž. přenesená",N156,0)</f>
        <v>0</v>
      </c>
      <c r="BI156" s="152">
        <f>IF(U156="nulová",N156,0)</f>
        <v>0</v>
      </c>
      <c r="BJ156" s="19" t="s">
        <v>80</v>
      </c>
      <c r="BK156" s="152">
        <f>ROUND(L156*K156,2)</f>
        <v>0</v>
      </c>
      <c r="BL156" s="19" t="s">
        <v>186</v>
      </c>
      <c r="BM156" s="19" t="s">
        <v>1592</v>
      </c>
    </row>
    <row r="157" spans="2:65" s="10" customFormat="1" ht="25.5" customHeight="1">
      <c r="B157" s="160"/>
      <c r="C157" s="161"/>
      <c r="D157" s="161"/>
      <c r="E157" s="162" t="s">
        <v>228</v>
      </c>
      <c r="F157" s="244" t="s">
        <v>1593</v>
      </c>
      <c r="G157" s="245"/>
      <c r="H157" s="245"/>
      <c r="I157" s="245"/>
      <c r="J157" s="161"/>
      <c r="K157" s="163">
        <v>633</v>
      </c>
      <c r="L157" s="161"/>
      <c r="M157" s="161"/>
      <c r="N157" s="161"/>
      <c r="O157" s="161"/>
      <c r="P157" s="161"/>
      <c r="Q157" s="161"/>
      <c r="R157" s="164"/>
      <c r="T157" s="165"/>
      <c r="U157" s="161"/>
      <c r="V157" s="161"/>
      <c r="W157" s="161"/>
      <c r="X157" s="161"/>
      <c r="Y157" s="161"/>
      <c r="Z157" s="161"/>
      <c r="AA157" s="166"/>
      <c r="AT157" s="167" t="s">
        <v>194</v>
      </c>
      <c r="AU157" s="167" t="s">
        <v>80</v>
      </c>
      <c r="AV157" s="10" t="s">
        <v>114</v>
      </c>
      <c r="AW157" s="10" t="s">
        <v>30</v>
      </c>
      <c r="AX157" s="10" t="s">
        <v>80</v>
      </c>
      <c r="AY157" s="167" t="s">
        <v>187</v>
      </c>
    </row>
    <row r="158" spans="2:65" s="1" customFormat="1" ht="25.5" customHeight="1">
      <c r="B158" s="32"/>
      <c r="C158" s="145" t="s">
        <v>1594</v>
      </c>
      <c r="D158" s="145" t="s">
        <v>188</v>
      </c>
      <c r="E158" s="146" t="s">
        <v>1595</v>
      </c>
      <c r="F158" s="217" t="s">
        <v>1596</v>
      </c>
      <c r="G158" s="217"/>
      <c r="H158" s="217"/>
      <c r="I158" s="217"/>
      <c r="J158" s="147" t="s">
        <v>255</v>
      </c>
      <c r="K158" s="148">
        <v>12</v>
      </c>
      <c r="L158" s="218">
        <v>0</v>
      </c>
      <c r="M158" s="218"/>
      <c r="N158" s="218">
        <f>ROUND(L158*K158,2)</f>
        <v>0</v>
      </c>
      <c r="O158" s="218"/>
      <c r="P158" s="218"/>
      <c r="Q158" s="218"/>
      <c r="R158" s="34"/>
      <c r="T158" s="149" t="s">
        <v>19</v>
      </c>
      <c r="U158" s="41" t="s">
        <v>37</v>
      </c>
      <c r="V158" s="150">
        <v>0</v>
      </c>
      <c r="W158" s="150">
        <f>V158*K158</f>
        <v>0</v>
      </c>
      <c r="X158" s="150">
        <v>0</v>
      </c>
      <c r="Y158" s="150">
        <f>X158*K158</f>
        <v>0</v>
      </c>
      <c r="Z158" s="150">
        <v>0</v>
      </c>
      <c r="AA158" s="151">
        <f>Z158*K158</f>
        <v>0</v>
      </c>
      <c r="AR158" s="19" t="s">
        <v>186</v>
      </c>
      <c r="AT158" s="19" t="s">
        <v>188</v>
      </c>
      <c r="AU158" s="19" t="s">
        <v>80</v>
      </c>
      <c r="AY158" s="19" t="s">
        <v>187</v>
      </c>
      <c r="BE158" s="152">
        <f>IF(U158="základní",N158,0)</f>
        <v>0</v>
      </c>
      <c r="BF158" s="152">
        <f>IF(U158="snížená",N158,0)</f>
        <v>0</v>
      </c>
      <c r="BG158" s="152">
        <f>IF(U158="zákl. přenesená",N158,0)</f>
        <v>0</v>
      </c>
      <c r="BH158" s="152">
        <f>IF(U158="sníž. přenesená",N158,0)</f>
        <v>0</v>
      </c>
      <c r="BI158" s="152">
        <f>IF(U158="nulová",N158,0)</f>
        <v>0</v>
      </c>
      <c r="BJ158" s="19" t="s">
        <v>80</v>
      </c>
      <c r="BK158" s="152">
        <f>ROUND(L158*K158,2)</f>
        <v>0</v>
      </c>
      <c r="BL158" s="19" t="s">
        <v>186</v>
      </c>
      <c r="BM158" s="19" t="s">
        <v>1597</v>
      </c>
    </row>
    <row r="159" spans="2:65" s="10" customFormat="1" ht="16.5" customHeight="1">
      <c r="B159" s="160"/>
      <c r="C159" s="161"/>
      <c r="D159" s="161"/>
      <c r="E159" s="162" t="s">
        <v>454</v>
      </c>
      <c r="F159" s="244" t="s">
        <v>313</v>
      </c>
      <c r="G159" s="245"/>
      <c r="H159" s="245"/>
      <c r="I159" s="245"/>
      <c r="J159" s="161"/>
      <c r="K159" s="163">
        <v>12</v>
      </c>
      <c r="L159" s="161"/>
      <c r="M159" s="161"/>
      <c r="N159" s="161"/>
      <c r="O159" s="161"/>
      <c r="P159" s="161"/>
      <c r="Q159" s="161"/>
      <c r="R159" s="164"/>
      <c r="T159" s="165"/>
      <c r="U159" s="161"/>
      <c r="V159" s="161"/>
      <c r="W159" s="161"/>
      <c r="X159" s="161"/>
      <c r="Y159" s="161"/>
      <c r="Z159" s="161"/>
      <c r="AA159" s="166"/>
      <c r="AT159" s="167" t="s">
        <v>194</v>
      </c>
      <c r="AU159" s="167" t="s">
        <v>80</v>
      </c>
      <c r="AV159" s="10" t="s">
        <v>114</v>
      </c>
      <c r="AW159" s="10" t="s">
        <v>30</v>
      </c>
      <c r="AX159" s="10" t="s">
        <v>80</v>
      </c>
      <c r="AY159" s="167" t="s">
        <v>187</v>
      </c>
    </row>
    <row r="160" spans="2:65" s="1" customFormat="1" ht="38.25" customHeight="1">
      <c r="B160" s="32"/>
      <c r="C160" s="145" t="s">
        <v>1140</v>
      </c>
      <c r="D160" s="145" t="s">
        <v>188</v>
      </c>
      <c r="E160" s="146" t="s">
        <v>1598</v>
      </c>
      <c r="F160" s="217" t="s">
        <v>1599</v>
      </c>
      <c r="G160" s="217"/>
      <c r="H160" s="217"/>
      <c r="I160" s="217"/>
      <c r="J160" s="147" t="s">
        <v>191</v>
      </c>
      <c r="K160" s="148">
        <v>30</v>
      </c>
      <c r="L160" s="218">
        <v>0</v>
      </c>
      <c r="M160" s="218"/>
      <c r="N160" s="218">
        <f>ROUND(L160*K160,2)</f>
        <v>0</v>
      </c>
      <c r="O160" s="218"/>
      <c r="P160" s="218"/>
      <c r="Q160" s="218"/>
      <c r="R160" s="34"/>
      <c r="T160" s="149" t="s">
        <v>19</v>
      </c>
      <c r="U160" s="41" t="s">
        <v>37</v>
      </c>
      <c r="V160" s="150">
        <v>0</v>
      </c>
      <c r="W160" s="150">
        <f>V160*K160</f>
        <v>0</v>
      </c>
      <c r="X160" s="150">
        <v>0</v>
      </c>
      <c r="Y160" s="150">
        <f>X160*K160</f>
        <v>0</v>
      </c>
      <c r="Z160" s="150">
        <v>0</v>
      </c>
      <c r="AA160" s="151">
        <f>Z160*K160</f>
        <v>0</v>
      </c>
      <c r="AR160" s="19" t="s">
        <v>186</v>
      </c>
      <c r="AT160" s="19" t="s">
        <v>188</v>
      </c>
      <c r="AU160" s="19" t="s">
        <v>80</v>
      </c>
      <c r="AY160" s="19" t="s">
        <v>187</v>
      </c>
      <c r="BE160" s="152">
        <f>IF(U160="základní",N160,0)</f>
        <v>0</v>
      </c>
      <c r="BF160" s="152">
        <f>IF(U160="snížená",N160,0)</f>
        <v>0</v>
      </c>
      <c r="BG160" s="152">
        <f>IF(U160="zákl. přenesená",N160,0)</f>
        <v>0</v>
      </c>
      <c r="BH160" s="152">
        <f>IF(U160="sníž. přenesená",N160,0)</f>
        <v>0</v>
      </c>
      <c r="BI160" s="152">
        <f>IF(U160="nulová",N160,0)</f>
        <v>0</v>
      </c>
      <c r="BJ160" s="19" t="s">
        <v>80</v>
      </c>
      <c r="BK160" s="152">
        <f>ROUND(L160*K160,2)</f>
        <v>0</v>
      </c>
      <c r="BL160" s="19" t="s">
        <v>186</v>
      </c>
      <c r="BM160" s="19" t="s">
        <v>1600</v>
      </c>
    </row>
    <row r="161" spans="2:65" s="10" customFormat="1" ht="16.5" customHeight="1">
      <c r="B161" s="160"/>
      <c r="C161" s="161"/>
      <c r="D161" s="161"/>
      <c r="E161" s="162" t="s">
        <v>462</v>
      </c>
      <c r="F161" s="244" t="s">
        <v>486</v>
      </c>
      <c r="G161" s="245"/>
      <c r="H161" s="245"/>
      <c r="I161" s="245"/>
      <c r="J161" s="161"/>
      <c r="K161" s="163">
        <v>30</v>
      </c>
      <c r="L161" s="161"/>
      <c r="M161" s="161"/>
      <c r="N161" s="161"/>
      <c r="O161" s="161"/>
      <c r="P161" s="161"/>
      <c r="Q161" s="161"/>
      <c r="R161" s="164"/>
      <c r="T161" s="165"/>
      <c r="U161" s="161"/>
      <c r="V161" s="161"/>
      <c r="W161" s="161"/>
      <c r="X161" s="161"/>
      <c r="Y161" s="161"/>
      <c r="Z161" s="161"/>
      <c r="AA161" s="166"/>
      <c r="AT161" s="167" t="s">
        <v>194</v>
      </c>
      <c r="AU161" s="167" t="s">
        <v>80</v>
      </c>
      <c r="AV161" s="10" t="s">
        <v>114</v>
      </c>
      <c r="AW161" s="10" t="s">
        <v>30</v>
      </c>
      <c r="AX161" s="10" t="s">
        <v>80</v>
      </c>
      <c r="AY161" s="167" t="s">
        <v>187</v>
      </c>
    </row>
    <row r="162" spans="2:65" s="1" customFormat="1" ht="25.5" customHeight="1">
      <c r="B162" s="32"/>
      <c r="C162" s="145" t="s">
        <v>1601</v>
      </c>
      <c r="D162" s="145" t="s">
        <v>188</v>
      </c>
      <c r="E162" s="146" t="s">
        <v>1602</v>
      </c>
      <c r="F162" s="217" t="s">
        <v>1603</v>
      </c>
      <c r="G162" s="217"/>
      <c r="H162" s="217"/>
      <c r="I162" s="217"/>
      <c r="J162" s="147" t="s">
        <v>255</v>
      </c>
      <c r="K162" s="148">
        <v>190.9</v>
      </c>
      <c r="L162" s="218">
        <v>0</v>
      </c>
      <c r="M162" s="218"/>
      <c r="N162" s="218">
        <f>ROUND(L162*K162,2)</f>
        <v>0</v>
      </c>
      <c r="O162" s="218"/>
      <c r="P162" s="218"/>
      <c r="Q162" s="218"/>
      <c r="R162" s="34"/>
      <c r="T162" s="149" t="s">
        <v>19</v>
      </c>
      <c r="U162" s="41" t="s">
        <v>37</v>
      </c>
      <c r="V162" s="150">
        <v>0</v>
      </c>
      <c r="W162" s="150">
        <f>V162*K162</f>
        <v>0</v>
      </c>
      <c r="X162" s="150">
        <v>0</v>
      </c>
      <c r="Y162" s="150">
        <f>X162*K162</f>
        <v>0</v>
      </c>
      <c r="Z162" s="150">
        <v>0</v>
      </c>
      <c r="AA162" s="151">
        <f>Z162*K162</f>
        <v>0</v>
      </c>
      <c r="AR162" s="19" t="s">
        <v>186</v>
      </c>
      <c r="AT162" s="19" t="s">
        <v>188</v>
      </c>
      <c r="AU162" s="19" t="s">
        <v>80</v>
      </c>
      <c r="AY162" s="19" t="s">
        <v>187</v>
      </c>
      <c r="BE162" s="152">
        <f>IF(U162="základní",N162,0)</f>
        <v>0</v>
      </c>
      <c r="BF162" s="152">
        <f>IF(U162="snížená",N162,0)</f>
        <v>0</v>
      </c>
      <c r="BG162" s="152">
        <f>IF(U162="zákl. přenesená",N162,0)</f>
        <v>0</v>
      </c>
      <c r="BH162" s="152">
        <f>IF(U162="sníž. přenesená",N162,0)</f>
        <v>0</v>
      </c>
      <c r="BI162" s="152">
        <f>IF(U162="nulová",N162,0)</f>
        <v>0</v>
      </c>
      <c r="BJ162" s="19" t="s">
        <v>80</v>
      </c>
      <c r="BK162" s="152">
        <f>ROUND(L162*K162,2)</f>
        <v>0</v>
      </c>
      <c r="BL162" s="19" t="s">
        <v>186</v>
      </c>
      <c r="BM162" s="19" t="s">
        <v>1604</v>
      </c>
    </row>
    <row r="163" spans="2:65" s="10" customFormat="1" ht="16.5" customHeight="1">
      <c r="B163" s="160"/>
      <c r="C163" s="161"/>
      <c r="D163" s="161"/>
      <c r="E163" s="162" t="s">
        <v>379</v>
      </c>
      <c r="F163" s="244" t="s">
        <v>1605</v>
      </c>
      <c r="G163" s="245"/>
      <c r="H163" s="245"/>
      <c r="I163" s="245"/>
      <c r="J163" s="161"/>
      <c r="K163" s="163">
        <v>190.9</v>
      </c>
      <c r="L163" s="161"/>
      <c r="M163" s="161"/>
      <c r="N163" s="161"/>
      <c r="O163" s="161"/>
      <c r="P163" s="161"/>
      <c r="Q163" s="161"/>
      <c r="R163" s="164"/>
      <c r="T163" s="165"/>
      <c r="U163" s="161"/>
      <c r="V163" s="161"/>
      <c r="W163" s="161"/>
      <c r="X163" s="161"/>
      <c r="Y163" s="161"/>
      <c r="Z163" s="161"/>
      <c r="AA163" s="166"/>
      <c r="AT163" s="167" t="s">
        <v>194</v>
      </c>
      <c r="AU163" s="167" t="s">
        <v>80</v>
      </c>
      <c r="AV163" s="10" t="s">
        <v>114</v>
      </c>
      <c r="AW163" s="10" t="s">
        <v>30</v>
      </c>
      <c r="AX163" s="10" t="s">
        <v>80</v>
      </c>
      <c r="AY163" s="167" t="s">
        <v>187</v>
      </c>
    </row>
    <row r="164" spans="2:65" s="1" customFormat="1" ht="25.5" customHeight="1">
      <c r="B164" s="32"/>
      <c r="C164" s="145" t="s">
        <v>1606</v>
      </c>
      <c r="D164" s="145" t="s">
        <v>188</v>
      </c>
      <c r="E164" s="146" t="s">
        <v>1607</v>
      </c>
      <c r="F164" s="217" t="s">
        <v>1608</v>
      </c>
      <c r="G164" s="217"/>
      <c r="H164" s="217"/>
      <c r="I164" s="217"/>
      <c r="J164" s="147" t="s">
        <v>191</v>
      </c>
      <c r="K164" s="148">
        <v>10</v>
      </c>
      <c r="L164" s="218">
        <v>0</v>
      </c>
      <c r="M164" s="218"/>
      <c r="N164" s="218">
        <f>ROUND(L164*K164,2)</f>
        <v>0</v>
      </c>
      <c r="O164" s="218"/>
      <c r="P164" s="218"/>
      <c r="Q164" s="218"/>
      <c r="R164" s="34"/>
      <c r="T164" s="149" t="s">
        <v>19</v>
      </c>
      <c r="U164" s="41" t="s">
        <v>37</v>
      </c>
      <c r="V164" s="150">
        <v>0</v>
      </c>
      <c r="W164" s="150">
        <f>V164*K164</f>
        <v>0</v>
      </c>
      <c r="X164" s="150">
        <v>0</v>
      </c>
      <c r="Y164" s="150">
        <f>X164*K164</f>
        <v>0</v>
      </c>
      <c r="Z164" s="150">
        <v>0</v>
      </c>
      <c r="AA164" s="151">
        <f>Z164*K164</f>
        <v>0</v>
      </c>
      <c r="AR164" s="19" t="s">
        <v>186</v>
      </c>
      <c r="AT164" s="19" t="s">
        <v>188</v>
      </c>
      <c r="AU164" s="19" t="s">
        <v>80</v>
      </c>
      <c r="AY164" s="19" t="s">
        <v>187</v>
      </c>
      <c r="BE164" s="152">
        <f>IF(U164="základní",N164,0)</f>
        <v>0</v>
      </c>
      <c r="BF164" s="152">
        <f>IF(U164="snížená",N164,0)</f>
        <v>0</v>
      </c>
      <c r="BG164" s="152">
        <f>IF(U164="zákl. přenesená",N164,0)</f>
        <v>0</v>
      </c>
      <c r="BH164" s="152">
        <f>IF(U164="sníž. přenesená",N164,0)</f>
        <v>0</v>
      </c>
      <c r="BI164" s="152">
        <f>IF(U164="nulová",N164,0)</f>
        <v>0</v>
      </c>
      <c r="BJ164" s="19" t="s">
        <v>80</v>
      </c>
      <c r="BK164" s="152">
        <f>ROUND(L164*K164,2)</f>
        <v>0</v>
      </c>
      <c r="BL164" s="19" t="s">
        <v>186</v>
      </c>
      <c r="BM164" s="19" t="s">
        <v>1609</v>
      </c>
    </row>
    <row r="165" spans="2:65" s="10" customFormat="1" ht="16.5" customHeight="1">
      <c r="B165" s="160"/>
      <c r="C165" s="161"/>
      <c r="D165" s="161"/>
      <c r="E165" s="162" t="s">
        <v>259</v>
      </c>
      <c r="F165" s="244" t="s">
        <v>1610</v>
      </c>
      <c r="G165" s="245"/>
      <c r="H165" s="245"/>
      <c r="I165" s="245"/>
      <c r="J165" s="161"/>
      <c r="K165" s="163">
        <v>10</v>
      </c>
      <c r="L165" s="161"/>
      <c r="M165" s="161"/>
      <c r="N165" s="161"/>
      <c r="O165" s="161"/>
      <c r="P165" s="161"/>
      <c r="Q165" s="161"/>
      <c r="R165" s="164"/>
      <c r="T165" s="165"/>
      <c r="U165" s="161"/>
      <c r="V165" s="161"/>
      <c r="W165" s="161"/>
      <c r="X165" s="161"/>
      <c r="Y165" s="161"/>
      <c r="Z165" s="161"/>
      <c r="AA165" s="166"/>
      <c r="AT165" s="167" t="s">
        <v>194</v>
      </c>
      <c r="AU165" s="167" t="s">
        <v>80</v>
      </c>
      <c r="AV165" s="10" t="s">
        <v>114</v>
      </c>
      <c r="AW165" s="10" t="s">
        <v>30</v>
      </c>
      <c r="AX165" s="10" t="s">
        <v>80</v>
      </c>
      <c r="AY165" s="167" t="s">
        <v>187</v>
      </c>
    </row>
    <row r="166" spans="2:65" s="1" customFormat="1" ht="25.5" customHeight="1">
      <c r="B166" s="32"/>
      <c r="C166" s="145" t="s">
        <v>1611</v>
      </c>
      <c r="D166" s="145" t="s">
        <v>188</v>
      </c>
      <c r="E166" s="146" t="s">
        <v>1612</v>
      </c>
      <c r="F166" s="217" t="s">
        <v>1613</v>
      </c>
      <c r="G166" s="217"/>
      <c r="H166" s="217"/>
      <c r="I166" s="217"/>
      <c r="J166" s="147" t="s">
        <v>191</v>
      </c>
      <c r="K166" s="148">
        <v>4</v>
      </c>
      <c r="L166" s="218">
        <v>0</v>
      </c>
      <c r="M166" s="218"/>
      <c r="N166" s="218">
        <f>ROUND(L166*K166,2)</f>
        <v>0</v>
      </c>
      <c r="O166" s="218"/>
      <c r="P166" s="218"/>
      <c r="Q166" s="218"/>
      <c r="R166" s="34"/>
      <c r="T166" s="149" t="s">
        <v>19</v>
      </c>
      <c r="U166" s="41" t="s">
        <v>37</v>
      </c>
      <c r="V166" s="150">
        <v>0</v>
      </c>
      <c r="W166" s="150">
        <f>V166*K166</f>
        <v>0</v>
      </c>
      <c r="X166" s="150">
        <v>0</v>
      </c>
      <c r="Y166" s="150">
        <f>X166*K166</f>
        <v>0</v>
      </c>
      <c r="Z166" s="150">
        <v>0</v>
      </c>
      <c r="AA166" s="151">
        <f>Z166*K166</f>
        <v>0</v>
      </c>
      <c r="AR166" s="19" t="s">
        <v>186</v>
      </c>
      <c r="AT166" s="19" t="s">
        <v>188</v>
      </c>
      <c r="AU166" s="19" t="s">
        <v>80</v>
      </c>
      <c r="AY166" s="19" t="s">
        <v>187</v>
      </c>
      <c r="BE166" s="152">
        <f>IF(U166="základní",N166,0)</f>
        <v>0</v>
      </c>
      <c r="BF166" s="152">
        <f>IF(U166="snížená",N166,0)</f>
        <v>0</v>
      </c>
      <c r="BG166" s="152">
        <f>IF(U166="zákl. přenesená",N166,0)</f>
        <v>0</v>
      </c>
      <c r="BH166" s="152">
        <f>IF(U166="sníž. přenesená",N166,0)</f>
        <v>0</v>
      </c>
      <c r="BI166" s="152">
        <f>IF(U166="nulová",N166,0)</f>
        <v>0</v>
      </c>
      <c r="BJ166" s="19" t="s">
        <v>80</v>
      </c>
      <c r="BK166" s="152">
        <f>ROUND(L166*K166,2)</f>
        <v>0</v>
      </c>
      <c r="BL166" s="19" t="s">
        <v>186</v>
      </c>
      <c r="BM166" s="19" t="s">
        <v>1614</v>
      </c>
    </row>
    <row r="167" spans="2:65" s="10" customFormat="1" ht="16.5" customHeight="1">
      <c r="B167" s="160"/>
      <c r="C167" s="161"/>
      <c r="D167" s="161"/>
      <c r="E167" s="162" t="s">
        <v>432</v>
      </c>
      <c r="F167" s="244" t="s">
        <v>186</v>
      </c>
      <c r="G167" s="245"/>
      <c r="H167" s="245"/>
      <c r="I167" s="245"/>
      <c r="J167" s="161"/>
      <c r="K167" s="163">
        <v>4</v>
      </c>
      <c r="L167" s="161"/>
      <c r="M167" s="161"/>
      <c r="N167" s="161"/>
      <c r="O167" s="161"/>
      <c r="P167" s="161"/>
      <c r="Q167" s="161"/>
      <c r="R167" s="164"/>
      <c r="T167" s="165"/>
      <c r="U167" s="161"/>
      <c r="V167" s="161"/>
      <c r="W167" s="161"/>
      <c r="X167" s="161"/>
      <c r="Y167" s="161"/>
      <c r="Z167" s="161"/>
      <c r="AA167" s="166"/>
      <c r="AT167" s="167" t="s">
        <v>194</v>
      </c>
      <c r="AU167" s="167" t="s">
        <v>80</v>
      </c>
      <c r="AV167" s="10" t="s">
        <v>114</v>
      </c>
      <c r="AW167" s="10" t="s">
        <v>30</v>
      </c>
      <c r="AX167" s="10" t="s">
        <v>80</v>
      </c>
      <c r="AY167" s="167" t="s">
        <v>187</v>
      </c>
    </row>
    <row r="168" spans="2:65" s="1" customFormat="1" ht="25.5" customHeight="1">
      <c r="B168" s="32"/>
      <c r="C168" s="145" t="s">
        <v>1615</v>
      </c>
      <c r="D168" s="145" t="s">
        <v>188</v>
      </c>
      <c r="E168" s="146" t="s">
        <v>1616</v>
      </c>
      <c r="F168" s="217" t="s">
        <v>1617</v>
      </c>
      <c r="G168" s="217"/>
      <c r="H168" s="217"/>
      <c r="I168" s="217"/>
      <c r="J168" s="147" t="s">
        <v>191</v>
      </c>
      <c r="K168" s="148">
        <v>4</v>
      </c>
      <c r="L168" s="218">
        <v>0</v>
      </c>
      <c r="M168" s="218"/>
      <c r="N168" s="218">
        <f>ROUND(L168*K168,2)</f>
        <v>0</v>
      </c>
      <c r="O168" s="218"/>
      <c r="P168" s="218"/>
      <c r="Q168" s="218"/>
      <c r="R168" s="34"/>
      <c r="T168" s="149" t="s">
        <v>19</v>
      </c>
      <c r="U168" s="41" t="s">
        <v>37</v>
      </c>
      <c r="V168" s="150">
        <v>0</v>
      </c>
      <c r="W168" s="150">
        <f>V168*K168</f>
        <v>0</v>
      </c>
      <c r="X168" s="150">
        <v>0</v>
      </c>
      <c r="Y168" s="150">
        <f>X168*K168</f>
        <v>0</v>
      </c>
      <c r="Z168" s="150">
        <v>0</v>
      </c>
      <c r="AA168" s="151">
        <f>Z168*K168</f>
        <v>0</v>
      </c>
      <c r="AR168" s="19" t="s">
        <v>186</v>
      </c>
      <c r="AT168" s="19" t="s">
        <v>188</v>
      </c>
      <c r="AU168" s="19" t="s">
        <v>80</v>
      </c>
      <c r="AY168" s="19" t="s">
        <v>187</v>
      </c>
      <c r="BE168" s="152">
        <f>IF(U168="základní",N168,0)</f>
        <v>0</v>
      </c>
      <c r="BF168" s="152">
        <f>IF(U168="snížená",N168,0)</f>
        <v>0</v>
      </c>
      <c r="BG168" s="152">
        <f>IF(U168="zákl. přenesená",N168,0)</f>
        <v>0</v>
      </c>
      <c r="BH168" s="152">
        <f>IF(U168="sníž. přenesená",N168,0)</f>
        <v>0</v>
      </c>
      <c r="BI168" s="152">
        <f>IF(U168="nulová",N168,0)</f>
        <v>0</v>
      </c>
      <c r="BJ168" s="19" t="s">
        <v>80</v>
      </c>
      <c r="BK168" s="152">
        <f>ROUND(L168*K168,2)</f>
        <v>0</v>
      </c>
      <c r="BL168" s="19" t="s">
        <v>186</v>
      </c>
      <c r="BM168" s="19" t="s">
        <v>1618</v>
      </c>
    </row>
    <row r="169" spans="2:65" s="10" customFormat="1" ht="16.5" customHeight="1">
      <c r="B169" s="160"/>
      <c r="C169" s="161"/>
      <c r="D169" s="161"/>
      <c r="E169" s="162" t="s">
        <v>355</v>
      </c>
      <c r="F169" s="244" t="s">
        <v>186</v>
      </c>
      <c r="G169" s="245"/>
      <c r="H169" s="245"/>
      <c r="I169" s="245"/>
      <c r="J169" s="161"/>
      <c r="K169" s="163">
        <v>4</v>
      </c>
      <c r="L169" s="161"/>
      <c r="M169" s="161"/>
      <c r="N169" s="161"/>
      <c r="O169" s="161"/>
      <c r="P169" s="161"/>
      <c r="Q169" s="161"/>
      <c r="R169" s="164"/>
      <c r="T169" s="165"/>
      <c r="U169" s="161"/>
      <c r="V169" s="161"/>
      <c r="W169" s="161"/>
      <c r="X169" s="161"/>
      <c r="Y169" s="161"/>
      <c r="Z169" s="161"/>
      <c r="AA169" s="166"/>
      <c r="AT169" s="167" t="s">
        <v>194</v>
      </c>
      <c r="AU169" s="167" t="s">
        <v>80</v>
      </c>
      <c r="AV169" s="10" t="s">
        <v>114</v>
      </c>
      <c r="AW169" s="10" t="s">
        <v>30</v>
      </c>
      <c r="AX169" s="10" t="s">
        <v>80</v>
      </c>
      <c r="AY169" s="167" t="s">
        <v>187</v>
      </c>
    </row>
    <row r="170" spans="2:65" s="1" customFormat="1" ht="25.5" customHeight="1">
      <c r="B170" s="32"/>
      <c r="C170" s="145" t="s">
        <v>1619</v>
      </c>
      <c r="D170" s="145" t="s">
        <v>188</v>
      </c>
      <c r="E170" s="146" t="s">
        <v>1620</v>
      </c>
      <c r="F170" s="217" t="s">
        <v>1621</v>
      </c>
      <c r="G170" s="217"/>
      <c r="H170" s="217"/>
      <c r="I170" s="217"/>
      <c r="J170" s="147" t="s">
        <v>191</v>
      </c>
      <c r="K170" s="148">
        <v>14</v>
      </c>
      <c r="L170" s="218">
        <v>0</v>
      </c>
      <c r="M170" s="218"/>
      <c r="N170" s="218">
        <f>ROUND(L170*K170,2)</f>
        <v>0</v>
      </c>
      <c r="O170" s="218"/>
      <c r="P170" s="218"/>
      <c r="Q170" s="218"/>
      <c r="R170" s="34"/>
      <c r="T170" s="149" t="s">
        <v>19</v>
      </c>
      <c r="U170" s="41" t="s">
        <v>37</v>
      </c>
      <c r="V170" s="150">
        <v>0</v>
      </c>
      <c r="W170" s="150">
        <f>V170*K170</f>
        <v>0</v>
      </c>
      <c r="X170" s="150">
        <v>0</v>
      </c>
      <c r="Y170" s="150">
        <f>X170*K170</f>
        <v>0</v>
      </c>
      <c r="Z170" s="150">
        <v>0</v>
      </c>
      <c r="AA170" s="151">
        <f>Z170*K170</f>
        <v>0</v>
      </c>
      <c r="AR170" s="19" t="s">
        <v>186</v>
      </c>
      <c r="AT170" s="19" t="s">
        <v>188</v>
      </c>
      <c r="AU170" s="19" t="s">
        <v>80</v>
      </c>
      <c r="AY170" s="19" t="s">
        <v>187</v>
      </c>
      <c r="BE170" s="152">
        <f>IF(U170="základní",N170,0)</f>
        <v>0</v>
      </c>
      <c r="BF170" s="152">
        <f>IF(U170="snížená",N170,0)</f>
        <v>0</v>
      </c>
      <c r="BG170" s="152">
        <f>IF(U170="zákl. přenesená",N170,0)</f>
        <v>0</v>
      </c>
      <c r="BH170" s="152">
        <f>IF(U170="sníž. přenesená",N170,0)</f>
        <v>0</v>
      </c>
      <c r="BI170" s="152">
        <f>IF(U170="nulová",N170,0)</f>
        <v>0</v>
      </c>
      <c r="BJ170" s="19" t="s">
        <v>80</v>
      </c>
      <c r="BK170" s="152">
        <f>ROUND(L170*K170,2)</f>
        <v>0</v>
      </c>
      <c r="BL170" s="19" t="s">
        <v>186</v>
      </c>
      <c r="BM170" s="19" t="s">
        <v>1622</v>
      </c>
    </row>
    <row r="171" spans="2:65" s="10" customFormat="1" ht="16.5" customHeight="1">
      <c r="B171" s="160"/>
      <c r="C171" s="161"/>
      <c r="D171" s="161"/>
      <c r="E171" s="162" t="s">
        <v>281</v>
      </c>
      <c r="F171" s="244" t="s">
        <v>1623</v>
      </c>
      <c r="G171" s="245"/>
      <c r="H171" s="245"/>
      <c r="I171" s="245"/>
      <c r="J171" s="161"/>
      <c r="K171" s="163">
        <v>14</v>
      </c>
      <c r="L171" s="161"/>
      <c r="M171" s="161"/>
      <c r="N171" s="161"/>
      <c r="O171" s="161"/>
      <c r="P171" s="161"/>
      <c r="Q171" s="161"/>
      <c r="R171" s="164"/>
      <c r="T171" s="165"/>
      <c r="U171" s="161"/>
      <c r="V171" s="161"/>
      <c r="W171" s="161"/>
      <c r="X171" s="161"/>
      <c r="Y171" s="161"/>
      <c r="Z171" s="161"/>
      <c r="AA171" s="166"/>
      <c r="AT171" s="167" t="s">
        <v>194</v>
      </c>
      <c r="AU171" s="167" t="s">
        <v>80</v>
      </c>
      <c r="AV171" s="10" t="s">
        <v>114</v>
      </c>
      <c r="AW171" s="10" t="s">
        <v>30</v>
      </c>
      <c r="AX171" s="10" t="s">
        <v>80</v>
      </c>
      <c r="AY171" s="167" t="s">
        <v>187</v>
      </c>
    </row>
    <row r="172" spans="2:65" s="1" customFormat="1" ht="38.25" customHeight="1">
      <c r="B172" s="32"/>
      <c r="C172" s="145" t="s">
        <v>1624</v>
      </c>
      <c r="D172" s="145" t="s">
        <v>188</v>
      </c>
      <c r="E172" s="146" t="s">
        <v>1625</v>
      </c>
      <c r="F172" s="217" t="s">
        <v>1626</v>
      </c>
      <c r="G172" s="217"/>
      <c r="H172" s="217"/>
      <c r="I172" s="217"/>
      <c r="J172" s="147" t="s">
        <v>191</v>
      </c>
      <c r="K172" s="148">
        <v>1</v>
      </c>
      <c r="L172" s="218">
        <v>0</v>
      </c>
      <c r="M172" s="218"/>
      <c r="N172" s="218">
        <f>ROUND(L172*K172,2)</f>
        <v>0</v>
      </c>
      <c r="O172" s="218"/>
      <c r="P172" s="218"/>
      <c r="Q172" s="218"/>
      <c r="R172" s="34"/>
      <c r="T172" s="149" t="s">
        <v>19</v>
      </c>
      <c r="U172" s="41" t="s">
        <v>37</v>
      </c>
      <c r="V172" s="150">
        <v>0</v>
      </c>
      <c r="W172" s="150">
        <f>V172*K172</f>
        <v>0</v>
      </c>
      <c r="X172" s="150">
        <v>0</v>
      </c>
      <c r="Y172" s="150">
        <f>X172*K172</f>
        <v>0</v>
      </c>
      <c r="Z172" s="150">
        <v>0</v>
      </c>
      <c r="AA172" s="151">
        <f>Z172*K172</f>
        <v>0</v>
      </c>
      <c r="AR172" s="19" t="s">
        <v>186</v>
      </c>
      <c r="AT172" s="19" t="s">
        <v>188</v>
      </c>
      <c r="AU172" s="19" t="s">
        <v>80</v>
      </c>
      <c r="AY172" s="19" t="s">
        <v>187</v>
      </c>
      <c r="BE172" s="152">
        <f>IF(U172="základní",N172,0)</f>
        <v>0</v>
      </c>
      <c r="BF172" s="152">
        <f>IF(U172="snížená",N172,0)</f>
        <v>0</v>
      </c>
      <c r="BG172" s="152">
        <f>IF(U172="zákl. přenesená",N172,0)</f>
        <v>0</v>
      </c>
      <c r="BH172" s="152">
        <f>IF(U172="sníž. přenesená",N172,0)</f>
        <v>0</v>
      </c>
      <c r="BI172" s="152">
        <f>IF(U172="nulová",N172,0)</f>
        <v>0</v>
      </c>
      <c r="BJ172" s="19" t="s">
        <v>80</v>
      </c>
      <c r="BK172" s="152">
        <f>ROUND(L172*K172,2)</f>
        <v>0</v>
      </c>
      <c r="BL172" s="19" t="s">
        <v>186</v>
      </c>
      <c r="BM172" s="19" t="s">
        <v>1627</v>
      </c>
    </row>
    <row r="173" spans="2:65" s="10" customFormat="1" ht="16.5" customHeight="1">
      <c r="B173" s="160"/>
      <c r="C173" s="161"/>
      <c r="D173" s="161"/>
      <c r="E173" s="162" t="s">
        <v>318</v>
      </c>
      <c r="F173" s="244" t="s">
        <v>80</v>
      </c>
      <c r="G173" s="245"/>
      <c r="H173" s="245"/>
      <c r="I173" s="245"/>
      <c r="J173" s="161"/>
      <c r="K173" s="163">
        <v>1</v>
      </c>
      <c r="L173" s="161"/>
      <c r="M173" s="161"/>
      <c r="N173" s="161"/>
      <c r="O173" s="161"/>
      <c r="P173" s="161"/>
      <c r="Q173" s="161"/>
      <c r="R173" s="164"/>
      <c r="T173" s="165"/>
      <c r="U173" s="161"/>
      <c r="V173" s="161"/>
      <c r="W173" s="161"/>
      <c r="X173" s="161"/>
      <c r="Y173" s="161"/>
      <c r="Z173" s="161"/>
      <c r="AA173" s="166"/>
      <c r="AT173" s="167" t="s">
        <v>194</v>
      </c>
      <c r="AU173" s="167" t="s">
        <v>80</v>
      </c>
      <c r="AV173" s="10" t="s">
        <v>114</v>
      </c>
      <c r="AW173" s="10" t="s">
        <v>30</v>
      </c>
      <c r="AX173" s="10" t="s">
        <v>80</v>
      </c>
      <c r="AY173" s="167" t="s">
        <v>187</v>
      </c>
    </row>
    <row r="174" spans="2:65" s="1" customFormat="1" ht="25.5" customHeight="1">
      <c r="B174" s="32"/>
      <c r="C174" s="145" t="s">
        <v>1628</v>
      </c>
      <c r="D174" s="145" t="s">
        <v>188</v>
      </c>
      <c r="E174" s="146" t="s">
        <v>1629</v>
      </c>
      <c r="F174" s="217" t="s">
        <v>1630</v>
      </c>
      <c r="G174" s="217"/>
      <c r="H174" s="217"/>
      <c r="I174" s="217"/>
      <c r="J174" s="147" t="s">
        <v>191</v>
      </c>
      <c r="K174" s="148">
        <v>12</v>
      </c>
      <c r="L174" s="218">
        <v>0</v>
      </c>
      <c r="M174" s="218"/>
      <c r="N174" s="218">
        <f>ROUND(L174*K174,2)</f>
        <v>0</v>
      </c>
      <c r="O174" s="218"/>
      <c r="P174" s="218"/>
      <c r="Q174" s="218"/>
      <c r="R174" s="34"/>
      <c r="T174" s="149" t="s">
        <v>19</v>
      </c>
      <c r="U174" s="41" t="s">
        <v>37</v>
      </c>
      <c r="V174" s="150">
        <v>0</v>
      </c>
      <c r="W174" s="150">
        <f>V174*K174</f>
        <v>0</v>
      </c>
      <c r="X174" s="150">
        <v>0</v>
      </c>
      <c r="Y174" s="150">
        <f>X174*K174</f>
        <v>0</v>
      </c>
      <c r="Z174" s="150">
        <v>0</v>
      </c>
      <c r="AA174" s="151">
        <f>Z174*K174</f>
        <v>0</v>
      </c>
      <c r="AR174" s="19" t="s">
        <v>186</v>
      </c>
      <c r="AT174" s="19" t="s">
        <v>188</v>
      </c>
      <c r="AU174" s="19" t="s">
        <v>80</v>
      </c>
      <c r="AY174" s="19" t="s">
        <v>187</v>
      </c>
      <c r="BE174" s="152">
        <f>IF(U174="základní",N174,0)</f>
        <v>0</v>
      </c>
      <c r="BF174" s="152">
        <f>IF(U174="snížená",N174,0)</f>
        <v>0</v>
      </c>
      <c r="BG174" s="152">
        <f>IF(U174="zákl. přenesená",N174,0)</f>
        <v>0</v>
      </c>
      <c r="BH174" s="152">
        <f>IF(U174="sníž. přenesená",N174,0)</f>
        <v>0</v>
      </c>
      <c r="BI174" s="152">
        <f>IF(U174="nulová",N174,0)</f>
        <v>0</v>
      </c>
      <c r="BJ174" s="19" t="s">
        <v>80</v>
      </c>
      <c r="BK174" s="152">
        <f>ROUND(L174*K174,2)</f>
        <v>0</v>
      </c>
      <c r="BL174" s="19" t="s">
        <v>186</v>
      </c>
      <c r="BM174" s="19" t="s">
        <v>1631</v>
      </c>
    </row>
    <row r="175" spans="2:65" s="9" customFormat="1" ht="25.5" customHeight="1">
      <c r="B175" s="153"/>
      <c r="C175" s="154"/>
      <c r="D175" s="154"/>
      <c r="E175" s="155" t="s">
        <v>19</v>
      </c>
      <c r="F175" s="219" t="s">
        <v>1632</v>
      </c>
      <c r="G175" s="220"/>
      <c r="H175" s="220"/>
      <c r="I175" s="220"/>
      <c r="J175" s="154"/>
      <c r="K175" s="155" t="s">
        <v>19</v>
      </c>
      <c r="L175" s="154"/>
      <c r="M175" s="154"/>
      <c r="N175" s="154"/>
      <c r="O175" s="154"/>
      <c r="P175" s="154"/>
      <c r="Q175" s="154"/>
      <c r="R175" s="156"/>
      <c r="T175" s="157"/>
      <c r="U175" s="154"/>
      <c r="V175" s="154"/>
      <c r="W175" s="154"/>
      <c r="X175" s="154"/>
      <c r="Y175" s="154"/>
      <c r="Z175" s="154"/>
      <c r="AA175" s="158"/>
      <c r="AT175" s="159" t="s">
        <v>194</v>
      </c>
      <c r="AU175" s="159" t="s">
        <v>80</v>
      </c>
      <c r="AV175" s="9" t="s">
        <v>80</v>
      </c>
      <c r="AW175" s="9" t="s">
        <v>30</v>
      </c>
      <c r="AX175" s="9" t="s">
        <v>72</v>
      </c>
      <c r="AY175" s="159" t="s">
        <v>187</v>
      </c>
    </row>
    <row r="176" spans="2:65" s="10" customFormat="1" ht="16.5" customHeight="1">
      <c r="B176" s="160"/>
      <c r="C176" s="161"/>
      <c r="D176" s="161"/>
      <c r="E176" s="162" t="s">
        <v>407</v>
      </c>
      <c r="F176" s="213" t="s">
        <v>186</v>
      </c>
      <c r="G176" s="214"/>
      <c r="H176" s="214"/>
      <c r="I176" s="214"/>
      <c r="J176" s="161"/>
      <c r="K176" s="163">
        <v>4</v>
      </c>
      <c r="L176" s="161"/>
      <c r="M176" s="161"/>
      <c r="N176" s="161"/>
      <c r="O176" s="161"/>
      <c r="P176" s="161"/>
      <c r="Q176" s="161"/>
      <c r="R176" s="164"/>
      <c r="T176" s="165"/>
      <c r="U176" s="161"/>
      <c r="V176" s="161"/>
      <c r="W176" s="161"/>
      <c r="X176" s="161"/>
      <c r="Y176" s="161"/>
      <c r="Z176" s="161"/>
      <c r="AA176" s="166"/>
      <c r="AT176" s="167" t="s">
        <v>194</v>
      </c>
      <c r="AU176" s="167" t="s">
        <v>80</v>
      </c>
      <c r="AV176" s="10" t="s">
        <v>114</v>
      </c>
      <c r="AW176" s="10" t="s">
        <v>30</v>
      </c>
      <c r="AX176" s="10" t="s">
        <v>72</v>
      </c>
      <c r="AY176" s="167" t="s">
        <v>187</v>
      </c>
    </row>
    <row r="177" spans="2:65" s="9" customFormat="1" ht="25.5" customHeight="1">
      <c r="B177" s="153"/>
      <c r="C177" s="154"/>
      <c r="D177" s="154"/>
      <c r="E177" s="155" t="s">
        <v>19</v>
      </c>
      <c r="F177" s="215" t="s">
        <v>1633</v>
      </c>
      <c r="G177" s="216"/>
      <c r="H177" s="216"/>
      <c r="I177" s="216"/>
      <c r="J177" s="154"/>
      <c r="K177" s="155" t="s">
        <v>19</v>
      </c>
      <c r="L177" s="154"/>
      <c r="M177" s="154"/>
      <c r="N177" s="154"/>
      <c r="O177" s="154"/>
      <c r="P177" s="154"/>
      <c r="Q177" s="154"/>
      <c r="R177" s="156"/>
      <c r="T177" s="157"/>
      <c r="U177" s="154"/>
      <c r="V177" s="154"/>
      <c r="W177" s="154"/>
      <c r="X177" s="154"/>
      <c r="Y177" s="154"/>
      <c r="Z177" s="154"/>
      <c r="AA177" s="158"/>
      <c r="AT177" s="159" t="s">
        <v>194</v>
      </c>
      <c r="AU177" s="159" t="s">
        <v>80</v>
      </c>
      <c r="AV177" s="9" t="s">
        <v>80</v>
      </c>
      <c r="AW177" s="9" t="s">
        <v>30</v>
      </c>
      <c r="AX177" s="9" t="s">
        <v>72</v>
      </c>
      <c r="AY177" s="159" t="s">
        <v>187</v>
      </c>
    </row>
    <row r="178" spans="2:65" s="10" customFormat="1" ht="16.5" customHeight="1">
      <c r="B178" s="160"/>
      <c r="C178" s="161"/>
      <c r="D178" s="161"/>
      <c r="E178" s="162" t="s">
        <v>408</v>
      </c>
      <c r="F178" s="213" t="s">
        <v>130</v>
      </c>
      <c r="G178" s="214"/>
      <c r="H178" s="214"/>
      <c r="I178" s="214"/>
      <c r="J178" s="161"/>
      <c r="K178" s="163">
        <v>3</v>
      </c>
      <c r="L178" s="161"/>
      <c r="M178" s="161"/>
      <c r="N178" s="161"/>
      <c r="O178" s="161"/>
      <c r="P178" s="161"/>
      <c r="Q178" s="161"/>
      <c r="R178" s="164"/>
      <c r="T178" s="165"/>
      <c r="U178" s="161"/>
      <c r="V178" s="161"/>
      <c r="W178" s="161"/>
      <c r="X178" s="161"/>
      <c r="Y178" s="161"/>
      <c r="Z178" s="161"/>
      <c r="AA178" s="166"/>
      <c r="AT178" s="167" t="s">
        <v>194</v>
      </c>
      <c r="AU178" s="167" t="s">
        <v>80</v>
      </c>
      <c r="AV178" s="10" t="s">
        <v>114</v>
      </c>
      <c r="AW178" s="10" t="s">
        <v>30</v>
      </c>
      <c r="AX178" s="10" t="s">
        <v>72</v>
      </c>
      <c r="AY178" s="167" t="s">
        <v>187</v>
      </c>
    </row>
    <row r="179" spans="2:65" s="9" customFormat="1" ht="25.5" customHeight="1">
      <c r="B179" s="153"/>
      <c r="C179" s="154"/>
      <c r="D179" s="154"/>
      <c r="E179" s="155" t="s">
        <v>19</v>
      </c>
      <c r="F179" s="215" t="s">
        <v>1634</v>
      </c>
      <c r="G179" s="216"/>
      <c r="H179" s="216"/>
      <c r="I179" s="216"/>
      <c r="J179" s="154"/>
      <c r="K179" s="155" t="s">
        <v>19</v>
      </c>
      <c r="L179" s="154"/>
      <c r="M179" s="154"/>
      <c r="N179" s="154"/>
      <c r="O179" s="154"/>
      <c r="P179" s="154"/>
      <c r="Q179" s="154"/>
      <c r="R179" s="156"/>
      <c r="T179" s="157"/>
      <c r="U179" s="154"/>
      <c r="V179" s="154"/>
      <c r="W179" s="154"/>
      <c r="X179" s="154"/>
      <c r="Y179" s="154"/>
      <c r="Z179" s="154"/>
      <c r="AA179" s="158"/>
      <c r="AT179" s="159" t="s">
        <v>194</v>
      </c>
      <c r="AU179" s="159" t="s">
        <v>80</v>
      </c>
      <c r="AV179" s="9" t="s">
        <v>80</v>
      </c>
      <c r="AW179" s="9" t="s">
        <v>30</v>
      </c>
      <c r="AX179" s="9" t="s">
        <v>72</v>
      </c>
      <c r="AY179" s="159" t="s">
        <v>187</v>
      </c>
    </row>
    <row r="180" spans="2:65" s="10" customFormat="1" ht="16.5" customHeight="1">
      <c r="B180" s="160"/>
      <c r="C180" s="161"/>
      <c r="D180" s="161"/>
      <c r="E180" s="162" t="s">
        <v>738</v>
      </c>
      <c r="F180" s="213" t="s">
        <v>232</v>
      </c>
      <c r="G180" s="214"/>
      <c r="H180" s="214"/>
      <c r="I180" s="214"/>
      <c r="J180" s="161"/>
      <c r="K180" s="163">
        <v>5</v>
      </c>
      <c r="L180" s="161"/>
      <c r="M180" s="161"/>
      <c r="N180" s="161"/>
      <c r="O180" s="161"/>
      <c r="P180" s="161"/>
      <c r="Q180" s="161"/>
      <c r="R180" s="164"/>
      <c r="T180" s="165"/>
      <c r="U180" s="161"/>
      <c r="V180" s="161"/>
      <c r="W180" s="161"/>
      <c r="X180" s="161"/>
      <c r="Y180" s="161"/>
      <c r="Z180" s="161"/>
      <c r="AA180" s="166"/>
      <c r="AT180" s="167" t="s">
        <v>194</v>
      </c>
      <c r="AU180" s="167" t="s">
        <v>80</v>
      </c>
      <c r="AV180" s="10" t="s">
        <v>114</v>
      </c>
      <c r="AW180" s="10" t="s">
        <v>30</v>
      </c>
      <c r="AX180" s="10" t="s">
        <v>72</v>
      </c>
      <c r="AY180" s="167" t="s">
        <v>187</v>
      </c>
    </row>
    <row r="181" spans="2:65" s="10" customFormat="1" ht="16.5" customHeight="1">
      <c r="B181" s="160"/>
      <c r="C181" s="161"/>
      <c r="D181" s="161"/>
      <c r="E181" s="162" t="s">
        <v>1142</v>
      </c>
      <c r="F181" s="213" t="s">
        <v>1635</v>
      </c>
      <c r="G181" s="214"/>
      <c r="H181" s="214"/>
      <c r="I181" s="214"/>
      <c r="J181" s="161"/>
      <c r="K181" s="163">
        <v>12</v>
      </c>
      <c r="L181" s="161"/>
      <c r="M181" s="161"/>
      <c r="N181" s="161"/>
      <c r="O181" s="161"/>
      <c r="P181" s="161"/>
      <c r="Q181" s="161"/>
      <c r="R181" s="164"/>
      <c r="T181" s="165"/>
      <c r="U181" s="161"/>
      <c r="V181" s="161"/>
      <c r="W181" s="161"/>
      <c r="X181" s="161"/>
      <c r="Y181" s="161"/>
      <c r="Z181" s="161"/>
      <c r="AA181" s="166"/>
      <c r="AT181" s="167" t="s">
        <v>194</v>
      </c>
      <c r="AU181" s="167" t="s">
        <v>80</v>
      </c>
      <c r="AV181" s="10" t="s">
        <v>114</v>
      </c>
      <c r="AW181" s="10" t="s">
        <v>30</v>
      </c>
      <c r="AX181" s="10" t="s">
        <v>80</v>
      </c>
      <c r="AY181" s="167" t="s">
        <v>187</v>
      </c>
    </row>
    <row r="182" spans="2:65" s="1" customFormat="1" ht="38.25" customHeight="1">
      <c r="B182" s="32"/>
      <c r="C182" s="145" t="s">
        <v>1636</v>
      </c>
      <c r="D182" s="145" t="s">
        <v>188</v>
      </c>
      <c r="E182" s="146" t="s">
        <v>1637</v>
      </c>
      <c r="F182" s="217" t="s">
        <v>1638</v>
      </c>
      <c r="G182" s="217"/>
      <c r="H182" s="217"/>
      <c r="I182" s="217"/>
      <c r="J182" s="147" t="s">
        <v>191</v>
      </c>
      <c r="K182" s="148">
        <v>4</v>
      </c>
      <c r="L182" s="218">
        <v>0</v>
      </c>
      <c r="M182" s="218"/>
      <c r="N182" s="218">
        <f>ROUND(L182*K182,2)</f>
        <v>0</v>
      </c>
      <c r="O182" s="218"/>
      <c r="P182" s="218"/>
      <c r="Q182" s="218"/>
      <c r="R182" s="34"/>
      <c r="T182" s="149" t="s">
        <v>19</v>
      </c>
      <c r="U182" s="41" t="s">
        <v>37</v>
      </c>
      <c r="V182" s="150">
        <v>0</v>
      </c>
      <c r="W182" s="150">
        <f>V182*K182</f>
        <v>0</v>
      </c>
      <c r="X182" s="150">
        <v>0</v>
      </c>
      <c r="Y182" s="150">
        <f>X182*K182</f>
        <v>0</v>
      </c>
      <c r="Z182" s="150">
        <v>0</v>
      </c>
      <c r="AA182" s="151">
        <f>Z182*K182</f>
        <v>0</v>
      </c>
      <c r="AR182" s="19" t="s">
        <v>186</v>
      </c>
      <c r="AT182" s="19" t="s">
        <v>188</v>
      </c>
      <c r="AU182" s="19" t="s">
        <v>80</v>
      </c>
      <c r="AY182" s="19" t="s">
        <v>187</v>
      </c>
      <c r="BE182" s="152">
        <f>IF(U182="základní",N182,0)</f>
        <v>0</v>
      </c>
      <c r="BF182" s="152">
        <f>IF(U182="snížená",N182,0)</f>
        <v>0</v>
      </c>
      <c r="BG182" s="152">
        <f>IF(U182="zákl. přenesená",N182,0)</f>
        <v>0</v>
      </c>
      <c r="BH182" s="152">
        <f>IF(U182="sníž. přenesená",N182,0)</f>
        <v>0</v>
      </c>
      <c r="BI182" s="152">
        <f>IF(U182="nulová",N182,0)</f>
        <v>0</v>
      </c>
      <c r="BJ182" s="19" t="s">
        <v>80</v>
      </c>
      <c r="BK182" s="152">
        <f>ROUND(L182*K182,2)</f>
        <v>0</v>
      </c>
      <c r="BL182" s="19" t="s">
        <v>186</v>
      </c>
      <c r="BM182" s="19" t="s">
        <v>1639</v>
      </c>
    </row>
    <row r="183" spans="2:65" s="10" customFormat="1" ht="16.5" customHeight="1">
      <c r="B183" s="160"/>
      <c r="C183" s="161"/>
      <c r="D183" s="161"/>
      <c r="E183" s="162" t="s">
        <v>416</v>
      </c>
      <c r="F183" s="244" t="s">
        <v>186</v>
      </c>
      <c r="G183" s="245"/>
      <c r="H183" s="245"/>
      <c r="I183" s="245"/>
      <c r="J183" s="161"/>
      <c r="K183" s="163">
        <v>4</v>
      </c>
      <c r="L183" s="161"/>
      <c r="M183" s="161"/>
      <c r="N183" s="161"/>
      <c r="O183" s="161"/>
      <c r="P183" s="161"/>
      <c r="Q183" s="161"/>
      <c r="R183" s="164"/>
      <c r="T183" s="165"/>
      <c r="U183" s="161"/>
      <c r="V183" s="161"/>
      <c r="W183" s="161"/>
      <c r="X183" s="161"/>
      <c r="Y183" s="161"/>
      <c r="Z183" s="161"/>
      <c r="AA183" s="166"/>
      <c r="AT183" s="167" t="s">
        <v>194</v>
      </c>
      <c r="AU183" s="167" t="s">
        <v>80</v>
      </c>
      <c r="AV183" s="10" t="s">
        <v>114</v>
      </c>
      <c r="AW183" s="10" t="s">
        <v>30</v>
      </c>
      <c r="AX183" s="10" t="s">
        <v>80</v>
      </c>
      <c r="AY183" s="167" t="s">
        <v>187</v>
      </c>
    </row>
    <row r="184" spans="2:65" s="1" customFormat="1" ht="38.25" customHeight="1">
      <c r="B184" s="32"/>
      <c r="C184" s="145" t="s">
        <v>1640</v>
      </c>
      <c r="D184" s="145" t="s">
        <v>188</v>
      </c>
      <c r="E184" s="146" t="s">
        <v>1641</v>
      </c>
      <c r="F184" s="217" t="s">
        <v>1642</v>
      </c>
      <c r="G184" s="217"/>
      <c r="H184" s="217"/>
      <c r="I184" s="217"/>
      <c r="J184" s="147" t="s">
        <v>191</v>
      </c>
      <c r="K184" s="148">
        <v>1</v>
      </c>
      <c r="L184" s="218">
        <v>0</v>
      </c>
      <c r="M184" s="218"/>
      <c r="N184" s="218">
        <f>ROUND(L184*K184,2)</f>
        <v>0</v>
      </c>
      <c r="O184" s="218"/>
      <c r="P184" s="218"/>
      <c r="Q184" s="218"/>
      <c r="R184" s="34"/>
      <c r="T184" s="149" t="s">
        <v>19</v>
      </c>
      <c r="U184" s="41" t="s">
        <v>37</v>
      </c>
      <c r="V184" s="150">
        <v>0</v>
      </c>
      <c r="W184" s="150">
        <f>V184*K184</f>
        <v>0</v>
      </c>
      <c r="X184" s="150">
        <v>0</v>
      </c>
      <c r="Y184" s="150">
        <f>X184*K184</f>
        <v>0</v>
      </c>
      <c r="Z184" s="150">
        <v>0</v>
      </c>
      <c r="AA184" s="151">
        <f>Z184*K184</f>
        <v>0</v>
      </c>
      <c r="AR184" s="19" t="s">
        <v>186</v>
      </c>
      <c r="AT184" s="19" t="s">
        <v>188</v>
      </c>
      <c r="AU184" s="19" t="s">
        <v>80</v>
      </c>
      <c r="AY184" s="19" t="s">
        <v>187</v>
      </c>
      <c r="BE184" s="152">
        <f>IF(U184="základní",N184,0)</f>
        <v>0</v>
      </c>
      <c r="BF184" s="152">
        <f>IF(U184="snížená",N184,0)</f>
        <v>0</v>
      </c>
      <c r="BG184" s="152">
        <f>IF(U184="zákl. přenesená",N184,0)</f>
        <v>0</v>
      </c>
      <c r="BH184" s="152">
        <f>IF(U184="sníž. přenesená",N184,0)</f>
        <v>0</v>
      </c>
      <c r="BI184" s="152">
        <f>IF(U184="nulová",N184,0)</f>
        <v>0</v>
      </c>
      <c r="BJ184" s="19" t="s">
        <v>80</v>
      </c>
      <c r="BK184" s="152">
        <f>ROUND(L184*K184,2)</f>
        <v>0</v>
      </c>
      <c r="BL184" s="19" t="s">
        <v>186</v>
      </c>
      <c r="BM184" s="19" t="s">
        <v>1643</v>
      </c>
    </row>
    <row r="185" spans="2:65" s="10" customFormat="1" ht="16.5" customHeight="1">
      <c r="B185" s="160"/>
      <c r="C185" s="161"/>
      <c r="D185" s="161"/>
      <c r="E185" s="162" t="s">
        <v>442</v>
      </c>
      <c r="F185" s="244" t="s">
        <v>80</v>
      </c>
      <c r="G185" s="245"/>
      <c r="H185" s="245"/>
      <c r="I185" s="245"/>
      <c r="J185" s="161"/>
      <c r="K185" s="163">
        <v>1</v>
      </c>
      <c r="L185" s="161"/>
      <c r="M185" s="161"/>
      <c r="N185" s="161"/>
      <c r="O185" s="161"/>
      <c r="P185" s="161"/>
      <c r="Q185" s="161"/>
      <c r="R185" s="164"/>
      <c r="T185" s="165"/>
      <c r="U185" s="161"/>
      <c r="V185" s="161"/>
      <c r="W185" s="161"/>
      <c r="X185" s="161"/>
      <c r="Y185" s="161"/>
      <c r="Z185" s="161"/>
      <c r="AA185" s="166"/>
      <c r="AT185" s="167" t="s">
        <v>194</v>
      </c>
      <c r="AU185" s="167" t="s">
        <v>80</v>
      </c>
      <c r="AV185" s="10" t="s">
        <v>114</v>
      </c>
      <c r="AW185" s="10" t="s">
        <v>30</v>
      </c>
      <c r="AX185" s="10" t="s">
        <v>80</v>
      </c>
      <c r="AY185" s="167" t="s">
        <v>187</v>
      </c>
    </row>
    <row r="186" spans="2:65" s="1" customFormat="1" ht="25.5" customHeight="1">
      <c r="B186" s="32"/>
      <c r="C186" s="145" t="s">
        <v>1644</v>
      </c>
      <c r="D186" s="145" t="s">
        <v>188</v>
      </c>
      <c r="E186" s="146" t="s">
        <v>344</v>
      </c>
      <c r="F186" s="217" t="s">
        <v>345</v>
      </c>
      <c r="G186" s="217"/>
      <c r="H186" s="217"/>
      <c r="I186" s="217"/>
      <c r="J186" s="147" t="s">
        <v>191</v>
      </c>
      <c r="K186" s="148">
        <v>1</v>
      </c>
      <c r="L186" s="218">
        <v>0</v>
      </c>
      <c r="M186" s="218"/>
      <c r="N186" s="218">
        <f>ROUND(L186*K186,2)</f>
        <v>0</v>
      </c>
      <c r="O186" s="218"/>
      <c r="P186" s="218"/>
      <c r="Q186" s="218"/>
      <c r="R186" s="34"/>
      <c r="T186" s="149" t="s">
        <v>19</v>
      </c>
      <c r="U186" s="41" t="s">
        <v>37</v>
      </c>
      <c r="V186" s="150">
        <v>0</v>
      </c>
      <c r="W186" s="150">
        <f>V186*K186</f>
        <v>0</v>
      </c>
      <c r="X186" s="150">
        <v>0</v>
      </c>
      <c r="Y186" s="150">
        <f>X186*K186</f>
        <v>0</v>
      </c>
      <c r="Z186" s="150">
        <v>0</v>
      </c>
      <c r="AA186" s="151">
        <f>Z186*K186</f>
        <v>0</v>
      </c>
      <c r="AR186" s="19" t="s">
        <v>186</v>
      </c>
      <c r="AT186" s="19" t="s">
        <v>188</v>
      </c>
      <c r="AU186" s="19" t="s">
        <v>80</v>
      </c>
      <c r="AY186" s="19" t="s">
        <v>187</v>
      </c>
      <c r="BE186" s="152">
        <f>IF(U186="základní",N186,0)</f>
        <v>0</v>
      </c>
      <c r="BF186" s="152">
        <f>IF(U186="snížená",N186,0)</f>
        <v>0</v>
      </c>
      <c r="BG186" s="152">
        <f>IF(U186="zákl. přenesená",N186,0)</f>
        <v>0</v>
      </c>
      <c r="BH186" s="152">
        <f>IF(U186="sníž. přenesená",N186,0)</f>
        <v>0</v>
      </c>
      <c r="BI186" s="152">
        <f>IF(U186="nulová",N186,0)</f>
        <v>0</v>
      </c>
      <c r="BJ186" s="19" t="s">
        <v>80</v>
      </c>
      <c r="BK186" s="152">
        <f>ROUND(L186*K186,2)</f>
        <v>0</v>
      </c>
      <c r="BL186" s="19" t="s">
        <v>186</v>
      </c>
      <c r="BM186" s="19" t="s">
        <v>1645</v>
      </c>
    </row>
    <row r="187" spans="2:65" s="10" customFormat="1" ht="16.5" customHeight="1">
      <c r="B187" s="160"/>
      <c r="C187" s="161"/>
      <c r="D187" s="161"/>
      <c r="E187" s="162" t="s">
        <v>388</v>
      </c>
      <c r="F187" s="244" t="s">
        <v>80</v>
      </c>
      <c r="G187" s="245"/>
      <c r="H187" s="245"/>
      <c r="I187" s="245"/>
      <c r="J187" s="161"/>
      <c r="K187" s="163">
        <v>1</v>
      </c>
      <c r="L187" s="161"/>
      <c r="M187" s="161"/>
      <c r="N187" s="161"/>
      <c r="O187" s="161"/>
      <c r="P187" s="161"/>
      <c r="Q187" s="161"/>
      <c r="R187" s="164"/>
      <c r="T187" s="165"/>
      <c r="U187" s="161"/>
      <c r="V187" s="161"/>
      <c r="W187" s="161"/>
      <c r="X187" s="161"/>
      <c r="Y187" s="161"/>
      <c r="Z187" s="161"/>
      <c r="AA187" s="166"/>
      <c r="AT187" s="167" t="s">
        <v>194</v>
      </c>
      <c r="AU187" s="167" t="s">
        <v>80</v>
      </c>
      <c r="AV187" s="10" t="s">
        <v>114</v>
      </c>
      <c r="AW187" s="10" t="s">
        <v>30</v>
      </c>
      <c r="AX187" s="10" t="s">
        <v>80</v>
      </c>
      <c r="AY187" s="167" t="s">
        <v>187</v>
      </c>
    </row>
    <row r="188" spans="2:65" s="1" customFormat="1" ht="25.5" customHeight="1">
      <c r="B188" s="32"/>
      <c r="C188" s="145" t="s">
        <v>1646</v>
      </c>
      <c r="D188" s="145" t="s">
        <v>188</v>
      </c>
      <c r="E188" s="146" t="s">
        <v>359</v>
      </c>
      <c r="F188" s="217" t="s">
        <v>360</v>
      </c>
      <c r="G188" s="217"/>
      <c r="H188" s="217"/>
      <c r="I188" s="217"/>
      <c r="J188" s="147" t="s">
        <v>191</v>
      </c>
      <c r="K188" s="148">
        <v>1</v>
      </c>
      <c r="L188" s="218">
        <v>0</v>
      </c>
      <c r="M188" s="218"/>
      <c r="N188" s="218">
        <f>ROUND(L188*K188,2)</f>
        <v>0</v>
      </c>
      <c r="O188" s="218"/>
      <c r="P188" s="218"/>
      <c r="Q188" s="218"/>
      <c r="R188" s="34"/>
      <c r="T188" s="149" t="s">
        <v>19</v>
      </c>
      <c r="U188" s="41" t="s">
        <v>37</v>
      </c>
      <c r="V188" s="150">
        <v>0</v>
      </c>
      <c r="W188" s="150">
        <f>V188*K188</f>
        <v>0</v>
      </c>
      <c r="X188" s="150">
        <v>0</v>
      </c>
      <c r="Y188" s="150">
        <f>X188*K188</f>
        <v>0</v>
      </c>
      <c r="Z188" s="150">
        <v>0</v>
      </c>
      <c r="AA188" s="151">
        <f>Z188*K188</f>
        <v>0</v>
      </c>
      <c r="AR188" s="19" t="s">
        <v>186</v>
      </c>
      <c r="AT188" s="19" t="s">
        <v>188</v>
      </c>
      <c r="AU188" s="19" t="s">
        <v>80</v>
      </c>
      <c r="AY188" s="19" t="s">
        <v>187</v>
      </c>
      <c r="BE188" s="152">
        <f>IF(U188="základní",N188,0)</f>
        <v>0</v>
      </c>
      <c r="BF188" s="152">
        <f>IF(U188="snížená",N188,0)</f>
        <v>0</v>
      </c>
      <c r="BG188" s="152">
        <f>IF(U188="zákl. přenesená",N188,0)</f>
        <v>0</v>
      </c>
      <c r="BH188" s="152">
        <f>IF(U188="sníž. přenesená",N188,0)</f>
        <v>0</v>
      </c>
      <c r="BI188" s="152">
        <f>IF(U188="nulová",N188,0)</f>
        <v>0</v>
      </c>
      <c r="BJ188" s="19" t="s">
        <v>80</v>
      </c>
      <c r="BK188" s="152">
        <f>ROUND(L188*K188,2)</f>
        <v>0</v>
      </c>
      <c r="BL188" s="19" t="s">
        <v>186</v>
      </c>
      <c r="BM188" s="19" t="s">
        <v>1647</v>
      </c>
    </row>
    <row r="189" spans="2:65" s="10" customFormat="1" ht="16.5" customHeight="1">
      <c r="B189" s="160"/>
      <c r="C189" s="161"/>
      <c r="D189" s="161"/>
      <c r="E189" s="162" t="s">
        <v>370</v>
      </c>
      <c r="F189" s="244" t="s">
        <v>80</v>
      </c>
      <c r="G189" s="245"/>
      <c r="H189" s="245"/>
      <c r="I189" s="245"/>
      <c r="J189" s="161"/>
      <c r="K189" s="163">
        <v>1</v>
      </c>
      <c r="L189" s="161"/>
      <c r="M189" s="161"/>
      <c r="N189" s="161"/>
      <c r="O189" s="161"/>
      <c r="P189" s="161"/>
      <c r="Q189" s="161"/>
      <c r="R189" s="164"/>
      <c r="T189" s="165"/>
      <c r="U189" s="161"/>
      <c r="V189" s="161"/>
      <c r="W189" s="161"/>
      <c r="X189" s="161"/>
      <c r="Y189" s="161"/>
      <c r="Z189" s="161"/>
      <c r="AA189" s="166"/>
      <c r="AT189" s="167" t="s">
        <v>194</v>
      </c>
      <c r="AU189" s="167" t="s">
        <v>80</v>
      </c>
      <c r="AV189" s="10" t="s">
        <v>114</v>
      </c>
      <c r="AW189" s="10" t="s">
        <v>30</v>
      </c>
      <c r="AX189" s="10" t="s">
        <v>80</v>
      </c>
      <c r="AY189" s="167" t="s">
        <v>187</v>
      </c>
    </row>
    <row r="190" spans="2:65" s="8" customFormat="1" ht="37.35" customHeight="1">
      <c r="B190" s="135"/>
      <c r="C190" s="136"/>
      <c r="D190" s="137" t="s">
        <v>1532</v>
      </c>
      <c r="E190" s="137"/>
      <c r="F190" s="137"/>
      <c r="G190" s="137"/>
      <c r="H190" s="137"/>
      <c r="I190" s="137"/>
      <c r="J190" s="137"/>
      <c r="K190" s="137"/>
      <c r="L190" s="137"/>
      <c r="M190" s="137"/>
      <c r="N190" s="221">
        <f>BK190</f>
        <v>0</v>
      </c>
      <c r="O190" s="222"/>
      <c r="P190" s="222"/>
      <c r="Q190" s="222"/>
      <c r="R190" s="138"/>
      <c r="T190" s="139"/>
      <c r="U190" s="136"/>
      <c r="V190" s="136"/>
      <c r="W190" s="140">
        <f>SUM(W191:W196)</f>
        <v>0</v>
      </c>
      <c r="X190" s="136"/>
      <c r="Y190" s="140">
        <f>SUM(Y191:Y196)</f>
        <v>0</v>
      </c>
      <c r="Z190" s="136"/>
      <c r="AA190" s="141">
        <f>SUM(AA191:AA196)</f>
        <v>0</v>
      </c>
      <c r="AR190" s="142" t="s">
        <v>186</v>
      </c>
      <c r="AT190" s="143" t="s">
        <v>71</v>
      </c>
      <c r="AU190" s="143" t="s">
        <v>72</v>
      </c>
      <c r="AY190" s="142" t="s">
        <v>187</v>
      </c>
      <c r="BK190" s="144">
        <f>SUM(BK191:BK196)</f>
        <v>0</v>
      </c>
    </row>
    <row r="191" spans="2:65" s="1" customFormat="1" ht="25.5" customHeight="1">
      <c r="B191" s="32"/>
      <c r="C191" s="145" t="s">
        <v>1648</v>
      </c>
      <c r="D191" s="145" t="s">
        <v>188</v>
      </c>
      <c r="E191" s="146" t="s">
        <v>1649</v>
      </c>
      <c r="F191" s="217" t="s">
        <v>1650</v>
      </c>
      <c r="G191" s="217"/>
      <c r="H191" s="217"/>
      <c r="I191" s="217"/>
      <c r="J191" s="147" t="s">
        <v>255</v>
      </c>
      <c r="K191" s="148">
        <v>126.9</v>
      </c>
      <c r="L191" s="218">
        <v>0</v>
      </c>
      <c r="M191" s="218"/>
      <c r="N191" s="218">
        <f>ROUND(L191*K191,2)</f>
        <v>0</v>
      </c>
      <c r="O191" s="218"/>
      <c r="P191" s="218"/>
      <c r="Q191" s="218"/>
      <c r="R191" s="34"/>
      <c r="T191" s="149" t="s">
        <v>19</v>
      </c>
      <c r="U191" s="41" t="s">
        <v>37</v>
      </c>
      <c r="V191" s="150">
        <v>0</v>
      </c>
      <c r="W191" s="150">
        <f>V191*K191</f>
        <v>0</v>
      </c>
      <c r="X191" s="150">
        <v>0</v>
      </c>
      <c r="Y191" s="150">
        <f>X191*K191</f>
        <v>0</v>
      </c>
      <c r="Z191" s="150">
        <v>0</v>
      </c>
      <c r="AA191" s="151">
        <f>Z191*K191</f>
        <v>0</v>
      </c>
      <c r="AR191" s="19" t="s">
        <v>186</v>
      </c>
      <c r="AT191" s="19" t="s">
        <v>188</v>
      </c>
      <c r="AU191" s="19" t="s">
        <v>80</v>
      </c>
      <c r="AY191" s="19" t="s">
        <v>187</v>
      </c>
      <c r="BE191" s="152">
        <f>IF(U191="základní",N191,0)</f>
        <v>0</v>
      </c>
      <c r="BF191" s="152">
        <f>IF(U191="snížená",N191,0)</f>
        <v>0</v>
      </c>
      <c r="BG191" s="152">
        <f>IF(U191="zákl. přenesená",N191,0)</f>
        <v>0</v>
      </c>
      <c r="BH191" s="152">
        <f>IF(U191="sníž. přenesená",N191,0)</f>
        <v>0</v>
      </c>
      <c r="BI191" s="152">
        <f>IF(U191="nulová",N191,0)</f>
        <v>0</v>
      </c>
      <c r="BJ191" s="19" t="s">
        <v>80</v>
      </c>
      <c r="BK191" s="152">
        <f>ROUND(L191*K191,2)</f>
        <v>0</v>
      </c>
      <c r="BL191" s="19" t="s">
        <v>186</v>
      </c>
      <c r="BM191" s="19" t="s">
        <v>1651</v>
      </c>
    </row>
    <row r="192" spans="2:65" s="9" customFormat="1" ht="16.5" customHeight="1">
      <c r="B192" s="153"/>
      <c r="C192" s="154"/>
      <c r="D192" s="154"/>
      <c r="E192" s="155" t="s">
        <v>19</v>
      </c>
      <c r="F192" s="219" t="s">
        <v>1652</v>
      </c>
      <c r="G192" s="220"/>
      <c r="H192" s="220"/>
      <c r="I192" s="220"/>
      <c r="J192" s="154"/>
      <c r="K192" s="155" t="s">
        <v>19</v>
      </c>
      <c r="L192" s="154"/>
      <c r="M192" s="154"/>
      <c r="N192" s="154"/>
      <c r="O192" s="154"/>
      <c r="P192" s="154"/>
      <c r="Q192" s="154"/>
      <c r="R192" s="156"/>
      <c r="T192" s="157"/>
      <c r="U192" s="154"/>
      <c r="V192" s="154"/>
      <c r="W192" s="154"/>
      <c r="X192" s="154"/>
      <c r="Y192" s="154"/>
      <c r="Z192" s="154"/>
      <c r="AA192" s="158"/>
      <c r="AT192" s="159" t="s">
        <v>194</v>
      </c>
      <c r="AU192" s="159" t="s">
        <v>80</v>
      </c>
      <c r="AV192" s="9" t="s">
        <v>80</v>
      </c>
      <c r="AW192" s="9" t="s">
        <v>30</v>
      </c>
      <c r="AX192" s="9" t="s">
        <v>72</v>
      </c>
      <c r="AY192" s="159" t="s">
        <v>187</v>
      </c>
    </row>
    <row r="193" spans="2:65" s="10" customFormat="1" ht="16.5" customHeight="1">
      <c r="B193" s="160"/>
      <c r="C193" s="161"/>
      <c r="D193" s="161"/>
      <c r="E193" s="162" t="s">
        <v>339</v>
      </c>
      <c r="F193" s="213" t="s">
        <v>1653</v>
      </c>
      <c r="G193" s="214"/>
      <c r="H193" s="214"/>
      <c r="I193" s="214"/>
      <c r="J193" s="161"/>
      <c r="K193" s="163">
        <v>126.9</v>
      </c>
      <c r="L193" s="161"/>
      <c r="M193" s="161"/>
      <c r="N193" s="161"/>
      <c r="O193" s="161"/>
      <c r="P193" s="161"/>
      <c r="Q193" s="161"/>
      <c r="R193" s="164"/>
      <c r="T193" s="165"/>
      <c r="U193" s="161"/>
      <c r="V193" s="161"/>
      <c r="W193" s="161"/>
      <c r="X193" s="161"/>
      <c r="Y193" s="161"/>
      <c r="Z193" s="161"/>
      <c r="AA193" s="166"/>
      <c r="AT193" s="167" t="s">
        <v>194</v>
      </c>
      <c r="AU193" s="167" t="s">
        <v>80</v>
      </c>
      <c r="AV193" s="10" t="s">
        <v>114</v>
      </c>
      <c r="AW193" s="10" t="s">
        <v>30</v>
      </c>
      <c r="AX193" s="10" t="s">
        <v>80</v>
      </c>
      <c r="AY193" s="167" t="s">
        <v>187</v>
      </c>
    </row>
    <row r="194" spans="2:65" s="1" customFormat="1" ht="25.5" customHeight="1">
      <c r="B194" s="32"/>
      <c r="C194" s="145" t="s">
        <v>1654</v>
      </c>
      <c r="D194" s="145" t="s">
        <v>188</v>
      </c>
      <c r="E194" s="146" t="s">
        <v>393</v>
      </c>
      <c r="F194" s="217" t="s">
        <v>1655</v>
      </c>
      <c r="G194" s="217"/>
      <c r="H194" s="217"/>
      <c r="I194" s="217"/>
      <c r="J194" s="147" t="s">
        <v>201</v>
      </c>
      <c r="K194" s="148">
        <v>7.35</v>
      </c>
      <c r="L194" s="218">
        <v>0</v>
      </c>
      <c r="M194" s="218"/>
      <c r="N194" s="218">
        <f>ROUND(L194*K194,2)</f>
        <v>0</v>
      </c>
      <c r="O194" s="218"/>
      <c r="P194" s="218"/>
      <c r="Q194" s="218"/>
      <c r="R194" s="34"/>
      <c r="T194" s="149" t="s">
        <v>19</v>
      </c>
      <c r="U194" s="41" t="s">
        <v>37</v>
      </c>
      <c r="V194" s="150">
        <v>0</v>
      </c>
      <c r="W194" s="150">
        <f>V194*K194</f>
        <v>0</v>
      </c>
      <c r="X194" s="150">
        <v>0</v>
      </c>
      <c r="Y194" s="150">
        <f>X194*K194</f>
        <v>0</v>
      </c>
      <c r="Z194" s="150">
        <v>0</v>
      </c>
      <c r="AA194" s="151">
        <f>Z194*K194</f>
        <v>0</v>
      </c>
      <c r="AR194" s="19" t="s">
        <v>186</v>
      </c>
      <c r="AT194" s="19" t="s">
        <v>188</v>
      </c>
      <c r="AU194" s="19" t="s">
        <v>80</v>
      </c>
      <c r="AY194" s="19" t="s">
        <v>187</v>
      </c>
      <c r="BE194" s="152">
        <f>IF(U194="základní",N194,0)</f>
        <v>0</v>
      </c>
      <c r="BF194" s="152">
        <f>IF(U194="snížená",N194,0)</f>
        <v>0</v>
      </c>
      <c r="BG194" s="152">
        <f>IF(U194="zákl. přenesená",N194,0)</f>
        <v>0</v>
      </c>
      <c r="BH194" s="152">
        <f>IF(U194="sníž. přenesená",N194,0)</f>
        <v>0</v>
      </c>
      <c r="BI194" s="152">
        <f>IF(U194="nulová",N194,0)</f>
        <v>0</v>
      </c>
      <c r="BJ194" s="19" t="s">
        <v>80</v>
      </c>
      <c r="BK194" s="152">
        <f>ROUND(L194*K194,2)</f>
        <v>0</v>
      </c>
      <c r="BL194" s="19" t="s">
        <v>186</v>
      </c>
      <c r="BM194" s="19" t="s">
        <v>1656</v>
      </c>
    </row>
    <row r="195" spans="2:65" s="9" customFormat="1" ht="16.5" customHeight="1">
      <c r="B195" s="153"/>
      <c r="C195" s="154"/>
      <c r="D195" s="154"/>
      <c r="E195" s="155" t="s">
        <v>19</v>
      </c>
      <c r="F195" s="219" t="s">
        <v>1576</v>
      </c>
      <c r="G195" s="220"/>
      <c r="H195" s="220"/>
      <c r="I195" s="220"/>
      <c r="J195" s="154"/>
      <c r="K195" s="155" t="s">
        <v>19</v>
      </c>
      <c r="L195" s="154"/>
      <c r="M195" s="154"/>
      <c r="N195" s="154"/>
      <c r="O195" s="154"/>
      <c r="P195" s="154"/>
      <c r="Q195" s="154"/>
      <c r="R195" s="156"/>
      <c r="T195" s="157"/>
      <c r="U195" s="154"/>
      <c r="V195" s="154"/>
      <c r="W195" s="154"/>
      <c r="X195" s="154"/>
      <c r="Y195" s="154"/>
      <c r="Z195" s="154"/>
      <c r="AA195" s="158"/>
      <c r="AT195" s="159" t="s">
        <v>194</v>
      </c>
      <c r="AU195" s="159" t="s">
        <v>80</v>
      </c>
      <c r="AV195" s="9" t="s">
        <v>80</v>
      </c>
      <c r="AW195" s="9" t="s">
        <v>30</v>
      </c>
      <c r="AX195" s="9" t="s">
        <v>72</v>
      </c>
      <c r="AY195" s="159" t="s">
        <v>187</v>
      </c>
    </row>
    <row r="196" spans="2:65" s="10" customFormat="1" ht="16.5" customHeight="1">
      <c r="B196" s="160"/>
      <c r="C196" s="161"/>
      <c r="D196" s="161"/>
      <c r="E196" s="162" t="s">
        <v>362</v>
      </c>
      <c r="F196" s="213" t="s">
        <v>1657</v>
      </c>
      <c r="G196" s="214"/>
      <c r="H196" s="214"/>
      <c r="I196" s="214"/>
      <c r="J196" s="161"/>
      <c r="K196" s="163">
        <v>7.35</v>
      </c>
      <c r="L196" s="161"/>
      <c r="M196" s="161"/>
      <c r="N196" s="161"/>
      <c r="O196" s="161"/>
      <c r="P196" s="161"/>
      <c r="Q196" s="161"/>
      <c r="R196" s="164"/>
      <c r="T196" s="168"/>
      <c r="U196" s="169"/>
      <c r="V196" s="169"/>
      <c r="W196" s="169"/>
      <c r="X196" s="169"/>
      <c r="Y196" s="169"/>
      <c r="Z196" s="169"/>
      <c r="AA196" s="170"/>
      <c r="AT196" s="167" t="s">
        <v>194</v>
      </c>
      <c r="AU196" s="167" t="s">
        <v>80</v>
      </c>
      <c r="AV196" s="10" t="s">
        <v>114</v>
      </c>
      <c r="AW196" s="10" t="s">
        <v>30</v>
      </c>
      <c r="AX196" s="10" t="s">
        <v>80</v>
      </c>
      <c r="AY196" s="167" t="s">
        <v>187</v>
      </c>
    </row>
    <row r="197" spans="2:65" s="1" customFormat="1" ht="6.95" customHeight="1">
      <c r="B197" s="56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8"/>
    </row>
  </sheetData>
  <sheetProtection algorithmName="SHA-512" hashValue="L9DehdqS3VVROt/WPcPsa+jGBDHKN+l4ujsRMe1fCO8iiFe1TUPDDsbiLLrXYse27RK3ZnwbqFh+iZWOYi2gkA==" saltValue="XyOvctGW7mu29mYp+Q/K0enuH4erJQWUvB7lIhuj5BUf6dh/0CYDR3JPMyDdurFpanOWvFXhQa94fgJLGAISrA==" spinCount="10" sheet="1" objects="1" scenarios="1" formatColumns="0" formatRows="0"/>
  <mergeCells count="192">
    <mergeCell ref="F181:I181"/>
    <mergeCell ref="F182:I182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N162:Q162"/>
    <mergeCell ref="N164:Q164"/>
    <mergeCell ref="N166:Q166"/>
    <mergeCell ref="N168:Q168"/>
    <mergeCell ref="N170:Q170"/>
    <mergeCell ref="F168:I168"/>
    <mergeCell ref="F169:I169"/>
    <mergeCell ref="F170:I170"/>
    <mergeCell ref="F171:I171"/>
    <mergeCell ref="L152:M152"/>
    <mergeCell ref="N152:Q152"/>
    <mergeCell ref="L154:M154"/>
    <mergeCell ref="N154:Q154"/>
    <mergeCell ref="L156:M156"/>
    <mergeCell ref="N156:Q156"/>
    <mergeCell ref="L158:M158"/>
    <mergeCell ref="N158:Q158"/>
    <mergeCell ref="L160:M160"/>
    <mergeCell ref="N160:Q160"/>
    <mergeCell ref="L172:M172"/>
    <mergeCell ref="L174:M174"/>
    <mergeCell ref="L182:M182"/>
    <mergeCell ref="L184:M184"/>
    <mergeCell ref="L186:M186"/>
    <mergeCell ref="L188:M188"/>
    <mergeCell ref="L191:M191"/>
    <mergeCell ref="L194:M194"/>
    <mergeCell ref="N174:Q174"/>
    <mergeCell ref="N172:Q172"/>
    <mergeCell ref="N182:Q182"/>
    <mergeCell ref="N184:Q184"/>
    <mergeCell ref="N186:Q186"/>
    <mergeCell ref="N188:Q188"/>
    <mergeCell ref="N191:Q191"/>
    <mergeCell ref="N194:Q194"/>
    <mergeCell ref="N190:Q190"/>
    <mergeCell ref="F149:I149"/>
    <mergeCell ref="F150:I150"/>
    <mergeCell ref="F151:I151"/>
    <mergeCell ref="F152:I152"/>
    <mergeCell ref="L168:M168"/>
    <mergeCell ref="L162:M162"/>
    <mergeCell ref="L164:M164"/>
    <mergeCell ref="L166:M166"/>
    <mergeCell ref="L170:M170"/>
    <mergeCell ref="F153:I153"/>
    <mergeCell ref="F160:I160"/>
    <mergeCell ref="F155:I155"/>
    <mergeCell ref="F154:I154"/>
    <mergeCell ref="F156:I156"/>
    <mergeCell ref="F157:I157"/>
    <mergeCell ref="F158:I158"/>
    <mergeCell ref="F159:I159"/>
    <mergeCell ref="F161:I161"/>
    <mergeCell ref="F162:I162"/>
    <mergeCell ref="F163:I163"/>
    <mergeCell ref="F164:I164"/>
    <mergeCell ref="F165:I165"/>
    <mergeCell ref="F166:I166"/>
    <mergeCell ref="F167:I167"/>
    <mergeCell ref="F140:I140"/>
    <mergeCell ref="L142:M142"/>
    <mergeCell ref="N142:Q142"/>
    <mergeCell ref="L144:M144"/>
    <mergeCell ref="N144:Q144"/>
    <mergeCell ref="N141:Q141"/>
    <mergeCell ref="N143:Q143"/>
    <mergeCell ref="F142:I142"/>
    <mergeCell ref="F148:I148"/>
    <mergeCell ref="F144:I144"/>
    <mergeCell ref="F145:I145"/>
    <mergeCell ref="F146:I146"/>
    <mergeCell ref="F147:I147"/>
    <mergeCell ref="F133:I133"/>
    <mergeCell ref="F134:I134"/>
    <mergeCell ref="F135:I135"/>
    <mergeCell ref="F136:I136"/>
    <mergeCell ref="F139:I139"/>
    <mergeCell ref="F137:I137"/>
    <mergeCell ref="F138:I138"/>
    <mergeCell ref="L138:M138"/>
    <mergeCell ref="N138:Q138"/>
    <mergeCell ref="F127:I127"/>
    <mergeCell ref="L127:M127"/>
    <mergeCell ref="N127:Q127"/>
    <mergeCell ref="F128:I128"/>
    <mergeCell ref="L128:M128"/>
    <mergeCell ref="N128:Q128"/>
    <mergeCell ref="F129:I129"/>
    <mergeCell ref="F132:I132"/>
    <mergeCell ref="F130:I130"/>
    <mergeCell ref="L130:M130"/>
    <mergeCell ref="N130:Q130"/>
    <mergeCell ref="F131:I131"/>
    <mergeCell ref="L132:M132"/>
    <mergeCell ref="N132:Q132"/>
    <mergeCell ref="F120:I120"/>
    <mergeCell ref="F121:I121"/>
    <mergeCell ref="F122:I122"/>
    <mergeCell ref="N114:Q114"/>
    <mergeCell ref="N115:Q115"/>
    <mergeCell ref="N118:Q118"/>
    <mergeCell ref="F123:I123"/>
    <mergeCell ref="F126:I126"/>
    <mergeCell ref="F124:I124"/>
    <mergeCell ref="F125:I125"/>
    <mergeCell ref="F105:P105"/>
    <mergeCell ref="F106:P106"/>
    <mergeCell ref="M108:P108"/>
    <mergeCell ref="M110:Q110"/>
    <mergeCell ref="M111:Q111"/>
    <mergeCell ref="F113:I113"/>
    <mergeCell ref="F119:I119"/>
    <mergeCell ref="L113:M113"/>
    <mergeCell ref="N113:Q113"/>
    <mergeCell ref="F116:I116"/>
    <mergeCell ref="L116:M116"/>
    <mergeCell ref="N116:Q116"/>
    <mergeCell ref="F117:I117"/>
    <mergeCell ref="L119:M119"/>
    <mergeCell ref="N119:Q119"/>
    <mergeCell ref="N88:Q88"/>
    <mergeCell ref="N89:Q89"/>
    <mergeCell ref="N90:Q90"/>
    <mergeCell ref="N91:Q91"/>
    <mergeCell ref="N92:Q92"/>
    <mergeCell ref="N93:Q93"/>
    <mergeCell ref="N95:Q95"/>
    <mergeCell ref="L97:Q97"/>
    <mergeCell ref="C103:Q103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H1:K1"/>
    <mergeCell ref="S2:AC2"/>
    <mergeCell ref="M27:P27"/>
    <mergeCell ref="M30:P30"/>
    <mergeCell ref="M28:P28"/>
    <mergeCell ref="H32:J32"/>
    <mergeCell ref="M32:P32"/>
    <mergeCell ref="H33:J33"/>
    <mergeCell ref="M33:P33"/>
    <mergeCell ref="F193:I193"/>
    <mergeCell ref="F194:I194"/>
    <mergeCell ref="F195:I195"/>
    <mergeCell ref="F196:I196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H34:J34"/>
    <mergeCell ref="M34:P34"/>
    <mergeCell ref="H35:J35"/>
    <mergeCell ref="M35:P35"/>
    <mergeCell ref="H36:J36"/>
    <mergeCell ref="M36:P36"/>
    <mergeCell ref="F184:I184"/>
    <mergeCell ref="F183:I183"/>
    <mergeCell ref="F185:I185"/>
    <mergeCell ref="F186:I186"/>
    <mergeCell ref="F187:I187"/>
    <mergeCell ref="F188:I188"/>
    <mergeCell ref="F189:I189"/>
    <mergeCell ref="F191:I191"/>
    <mergeCell ref="F192:I192"/>
  </mergeCells>
  <hyperlinks>
    <hyperlink ref="F1:G1" location="C2" display="1) Krycí list rozpočtu" xr:uid="{00000000-0004-0000-0800-000000000000}"/>
    <hyperlink ref="H1:K1" location="C86" display="2) Rekapitulace rozpočtu" xr:uid="{00000000-0004-0000-0800-000001000000}"/>
    <hyperlink ref="L1" location="C113" display="3) Rozpočet" xr:uid="{00000000-0004-0000-0800-000002000000}"/>
    <hyperlink ref="S1:T1" location="'Rekapitulace stavby'!C2" display="Rekapitulace stavby" xr:uid="{00000000-0004-0000-08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SO 01 - Příprava staveniště</vt:lpstr>
      <vt:lpstr>SO 101 - Okružní křižovatka</vt:lpstr>
      <vt:lpstr>SO 102 - Zálivy BUS, chod...</vt:lpstr>
      <vt:lpstr>SO 301 - Odvodnění povrch...</vt:lpstr>
      <vt:lpstr>SO 402 - Úpravy Telefonic...</vt:lpstr>
      <vt:lpstr>SO 801 - Vegetační úpravy</vt:lpstr>
      <vt:lpstr>SO 000 - Vedlejší a ostan...</vt:lpstr>
      <vt:lpstr>SO 401 - Veřejné osvětlení</vt:lpstr>
      <vt:lpstr>'Rekapitulace stavby'!Názvy_tisku</vt:lpstr>
      <vt:lpstr>'SO 000 - Vedlejší a ostan...'!Názvy_tisku</vt:lpstr>
      <vt:lpstr>'SO 01 - Příprava staveniště'!Názvy_tisku</vt:lpstr>
      <vt:lpstr>'SO 101 - Okružní křižovatka'!Názvy_tisku</vt:lpstr>
      <vt:lpstr>'SO 102 - Zálivy BUS, chod...'!Názvy_tisku</vt:lpstr>
      <vt:lpstr>'SO 301 - Odvodnění povrch...'!Názvy_tisku</vt:lpstr>
      <vt:lpstr>'SO 401 - Veřejné osvětlení'!Názvy_tisku</vt:lpstr>
      <vt:lpstr>'SO 402 - Úpravy Telefonic...'!Názvy_tisku</vt:lpstr>
      <vt:lpstr>'SO 801 - Vegetační úpravy'!Názvy_tisku</vt:lpstr>
      <vt:lpstr>'Rekapitulace stavby'!Oblast_tisku</vt:lpstr>
      <vt:lpstr>'SO 000 - Vedlejší a ostan...'!Oblast_tisku</vt:lpstr>
      <vt:lpstr>'SO 01 - Příprava staveniště'!Oblast_tisku</vt:lpstr>
      <vt:lpstr>'SO 101 - Okružní křižovatka'!Oblast_tisku</vt:lpstr>
      <vt:lpstr>'SO 102 - Zálivy BUS, chod...'!Oblast_tisku</vt:lpstr>
      <vt:lpstr>'SO 301 - Odvodnění povrch...'!Oblast_tisku</vt:lpstr>
      <vt:lpstr>'SO 401 - Veřejné osvětlení'!Oblast_tisku</vt:lpstr>
      <vt:lpstr>'SO 402 - Úpravy Telefonic...'!Oblast_tisku</vt:lpstr>
      <vt:lpstr>'SO 801 - Vegetační úpravy'!Oblast_tisku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PCTERM\term</dc:creator>
  <cp:lastModifiedBy>Filipkova</cp:lastModifiedBy>
  <dcterms:created xsi:type="dcterms:W3CDTF">2018-11-19T09:51:01Z</dcterms:created>
  <dcterms:modified xsi:type="dcterms:W3CDTF">2018-11-22T07:45:25Z</dcterms:modified>
</cp:coreProperties>
</file>